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.kalinowska\Desktop\Sprawozdania z wykonania budżetu\Sprawozdania 2022\I półrocze 2022\"/>
    </mc:Choice>
  </mc:AlternateContent>
  <bookViews>
    <workbookView xWindow="0" yWindow="0" windowWidth="28800" windowHeight="12435"/>
  </bookViews>
  <sheets>
    <sheet name="Arkusz1" sheetId="1" r:id="rId1"/>
  </sheets>
  <definedNames>
    <definedName name="_xlnm.Print_Titles" localSheetId="0">Arkusz1!$6:$6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3" i="1" l="1"/>
  <c r="E233" i="1"/>
  <c r="F101" i="1"/>
  <c r="E101" i="1"/>
  <c r="G228" i="1"/>
  <c r="F228" i="1"/>
  <c r="E228" i="1"/>
  <c r="F229" i="1"/>
  <c r="E229" i="1"/>
  <c r="F218" i="1"/>
  <c r="E218" i="1"/>
  <c r="G219" i="1"/>
  <c r="G214" i="1"/>
  <c r="G202" i="1"/>
  <c r="F183" i="1"/>
  <c r="E183" i="1"/>
  <c r="G187" i="1"/>
  <c r="G184" i="1"/>
  <c r="G185" i="1"/>
  <c r="G159" i="1"/>
  <c r="F150" i="1"/>
  <c r="E150" i="1"/>
  <c r="G141" i="1"/>
  <c r="G139" i="1"/>
  <c r="F138" i="1"/>
  <c r="E138" i="1"/>
  <c r="G138" i="1" l="1"/>
  <c r="G119" i="1"/>
  <c r="G114" i="1"/>
  <c r="G98" i="1" l="1"/>
  <c r="F90" i="1"/>
  <c r="E90" i="1"/>
  <c r="G93" i="1" l="1"/>
  <c r="F63" i="1"/>
  <c r="E63" i="1"/>
  <c r="G65" i="1"/>
  <c r="G63" i="1" l="1"/>
  <c r="F56" i="1"/>
  <c r="E56" i="1"/>
  <c r="G60" i="1"/>
  <c r="G59" i="1"/>
  <c r="G143" i="1" l="1"/>
  <c r="G104" i="1"/>
  <c r="G53" i="1"/>
  <c r="G54" i="1"/>
  <c r="F167" i="1" l="1"/>
  <c r="E167" i="1"/>
  <c r="F224" i="1"/>
  <c r="E224" i="1"/>
  <c r="F208" i="1"/>
  <c r="E208" i="1"/>
  <c r="F170" i="1"/>
  <c r="E170" i="1"/>
  <c r="G160" i="1"/>
  <c r="G137" i="1"/>
  <c r="F118" i="1"/>
  <c r="E118" i="1"/>
  <c r="F96" i="1"/>
  <c r="E96" i="1"/>
  <c r="G51" i="1"/>
  <c r="G96" i="1" l="1"/>
  <c r="F231" i="1"/>
  <c r="E231" i="1"/>
  <c r="G197" i="1"/>
  <c r="G193" i="1"/>
  <c r="G186" i="1"/>
  <c r="F153" i="1"/>
  <c r="E153" i="1"/>
  <c r="G135" i="1"/>
  <c r="F130" i="1"/>
  <c r="E130" i="1"/>
  <c r="G129" i="1"/>
  <c r="G117" i="1"/>
  <c r="G113" i="1"/>
  <c r="F122" i="1"/>
  <c r="E122" i="1"/>
  <c r="G128" i="1"/>
  <c r="G127" i="1"/>
  <c r="G105" i="1"/>
  <c r="G73" i="1"/>
  <c r="F70" i="1"/>
  <c r="E70" i="1"/>
  <c r="F61" i="1"/>
  <c r="F55" i="1" s="1"/>
  <c r="E61" i="1"/>
  <c r="E55" i="1" s="1"/>
  <c r="F49" i="1"/>
  <c r="E49" i="1"/>
  <c r="G183" i="1" l="1"/>
  <c r="G61" i="1"/>
  <c r="G179" i="1"/>
  <c r="F198" i="1"/>
  <c r="E198" i="1"/>
  <c r="F8" i="1"/>
  <c r="E8" i="1"/>
  <c r="G216" i="1"/>
  <c r="F136" i="1"/>
  <c r="E136" i="1"/>
  <c r="G136" i="1" l="1"/>
  <c r="F102" i="1"/>
  <c r="E102" i="1"/>
  <c r="G74" i="1"/>
  <c r="G22" i="1"/>
  <c r="F20" i="1"/>
  <c r="E20" i="1"/>
  <c r="G166" i="1" l="1"/>
  <c r="G120" i="1"/>
  <c r="G12" i="1"/>
  <c r="G14" i="1"/>
  <c r="F11" i="1"/>
  <c r="E11" i="1"/>
  <c r="G11" i="1" l="1"/>
  <c r="G232" i="1"/>
  <c r="G215" i="1"/>
  <c r="F226" i="1"/>
  <c r="F223" i="1" s="1"/>
  <c r="E226" i="1"/>
  <c r="E223" i="1" s="1"/>
  <c r="G227" i="1"/>
  <c r="G175" i="1"/>
  <c r="F116" i="1"/>
  <c r="E116" i="1"/>
  <c r="F108" i="1"/>
  <c r="E108" i="1"/>
  <c r="G116" i="1" l="1"/>
  <c r="G231" i="1"/>
  <c r="G47" i="1"/>
  <c r="F238" i="1" l="1"/>
  <c r="E238" i="1"/>
  <c r="G237" i="1"/>
  <c r="G236" i="1"/>
  <c r="G222" i="1"/>
  <c r="F221" i="1"/>
  <c r="F220" i="1" s="1"/>
  <c r="E221" i="1"/>
  <c r="E220" i="1" s="1"/>
  <c r="G217" i="1"/>
  <c r="G213" i="1"/>
  <c r="F212" i="1"/>
  <c r="E212" i="1"/>
  <c r="G211" i="1"/>
  <c r="G210" i="1"/>
  <c r="G206" i="1"/>
  <c r="F205" i="1"/>
  <c r="E205" i="1"/>
  <c r="G204" i="1"/>
  <c r="F203" i="1"/>
  <c r="E203" i="1"/>
  <c r="G201" i="1"/>
  <c r="G200" i="1"/>
  <c r="G199" i="1"/>
  <c r="G196" i="1"/>
  <c r="G195" i="1"/>
  <c r="F194" i="1"/>
  <c r="E194" i="1"/>
  <c r="G191" i="1"/>
  <c r="G190" i="1"/>
  <c r="F189" i="1"/>
  <c r="E189" i="1"/>
  <c r="G182" i="1"/>
  <c r="G181" i="1"/>
  <c r="G180" i="1"/>
  <c r="F178" i="1"/>
  <c r="E178" i="1"/>
  <c r="G177" i="1"/>
  <c r="F176" i="1"/>
  <c r="E176" i="1"/>
  <c r="G174" i="1"/>
  <c r="F172" i="1"/>
  <c r="E172" i="1"/>
  <c r="G165" i="1"/>
  <c r="F164" i="1"/>
  <c r="E164" i="1"/>
  <c r="G163" i="1"/>
  <c r="G162" i="1"/>
  <c r="F161" i="1"/>
  <c r="E161" i="1"/>
  <c r="G158" i="1"/>
  <c r="G157" i="1"/>
  <c r="G156" i="1"/>
  <c r="G155" i="1"/>
  <c r="G154" i="1"/>
  <c r="G149" i="1"/>
  <c r="F148" i="1"/>
  <c r="F147" i="1" s="1"/>
  <c r="E148" i="1"/>
  <c r="E147" i="1" s="1"/>
  <c r="G146" i="1"/>
  <c r="G145" i="1"/>
  <c r="G144" i="1"/>
  <c r="F140" i="1"/>
  <c r="E140" i="1"/>
  <c r="G134" i="1"/>
  <c r="G132" i="1"/>
  <c r="G131" i="1"/>
  <c r="G126" i="1"/>
  <c r="G125" i="1"/>
  <c r="G124" i="1"/>
  <c r="G123" i="1"/>
  <c r="G121" i="1"/>
  <c r="G115" i="1"/>
  <c r="G112" i="1"/>
  <c r="G111" i="1"/>
  <c r="G110" i="1"/>
  <c r="G109" i="1"/>
  <c r="G107" i="1"/>
  <c r="F106" i="1"/>
  <c r="E106" i="1"/>
  <c r="G103" i="1"/>
  <c r="G100" i="1"/>
  <c r="F99" i="1"/>
  <c r="E99" i="1"/>
  <c r="G91" i="1"/>
  <c r="G89" i="1"/>
  <c r="F88" i="1"/>
  <c r="E88" i="1"/>
  <c r="G87" i="1"/>
  <c r="F86" i="1"/>
  <c r="E86" i="1"/>
  <c r="G84" i="1"/>
  <c r="G83" i="1"/>
  <c r="F82" i="1"/>
  <c r="E82" i="1"/>
  <c r="G79" i="1"/>
  <c r="G78" i="1"/>
  <c r="G76" i="1"/>
  <c r="G75" i="1"/>
  <c r="G72" i="1"/>
  <c r="G71" i="1"/>
  <c r="G68" i="1"/>
  <c r="F67" i="1"/>
  <c r="E67" i="1"/>
  <c r="E66" i="1" s="1"/>
  <c r="G62" i="1"/>
  <c r="G58" i="1"/>
  <c r="G57" i="1"/>
  <c r="F52" i="1"/>
  <c r="E52" i="1"/>
  <c r="G50" i="1"/>
  <c r="G48" i="1"/>
  <c r="G46" i="1"/>
  <c r="G45" i="1"/>
  <c r="G44" i="1"/>
  <c r="F43" i="1"/>
  <c r="E43" i="1"/>
  <c r="G42" i="1"/>
  <c r="F41" i="1"/>
  <c r="E41" i="1"/>
  <c r="G39" i="1"/>
  <c r="G38" i="1"/>
  <c r="F37" i="1"/>
  <c r="E37" i="1"/>
  <c r="G36" i="1"/>
  <c r="G35" i="1"/>
  <c r="G34" i="1"/>
  <c r="F33" i="1"/>
  <c r="E33" i="1"/>
  <c r="G31" i="1"/>
  <c r="G30" i="1"/>
  <c r="G29" i="1"/>
  <c r="G27" i="1"/>
  <c r="G26" i="1"/>
  <c r="F25" i="1"/>
  <c r="F24" i="1" s="1"/>
  <c r="E25" i="1"/>
  <c r="G19" i="1"/>
  <c r="G18" i="1"/>
  <c r="G16" i="1"/>
  <c r="F15" i="1"/>
  <c r="E15" i="1"/>
  <c r="G9" i="1"/>
  <c r="E7" i="1"/>
  <c r="F207" i="1" l="1"/>
  <c r="E207" i="1"/>
  <c r="G218" i="1"/>
  <c r="E85" i="1"/>
  <c r="F85" i="1"/>
  <c r="G52" i="1"/>
  <c r="F152" i="1"/>
  <c r="E169" i="1"/>
  <c r="E152" i="1"/>
  <c r="F169" i="1"/>
  <c r="F10" i="1"/>
  <c r="E10" i="1"/>
  <c r="G176" i="1"/>
  <c r="G221" i="1"/>
  <c r="G130" i="1"/>
  <c r="G108" i="1"/>
  <c r="G106" i="1"/>
  <c r="G164" i="1"/>
  <c r="G148" i="1"/>
  <c r="G189" i="1"/>
  <c r="G203" i="1"/>
  <c r="G82" i="1"/>
  <c r="G70" i="1"/>
  <c r="E40" i="1"/>
  <c r="F69" i="1"/>
  <c r="G99" i="1"/>
  <c r="F188" i="1"/>
  <c r="G20" i="1"/>
  <c r="G122" i="1"/>
  <c r="G208" i="1"/>
  <c r="G33" i="1"/>
  <c r="E32" i="1"/>
  <c r="G49" i="1"/>
  <c r="G88" i="1"/>
  <c r="G118" i="1"/>
  <c r="G90" i="1"/>
  <c r="G43" i="1"/>
  <c r="G161" i="1"/>
  <c r="G8" i="1"/>
  <c r="G41" i="1"/>
  <c r="G67" i="1"/>
  <c r="E69" i="1"/>
  <c r="G86" i="1"/>
  <c r="G102" i="1"/>
  <c r="G140" i="1"/>
  <c r="G153" i="1"/>
  <c r="G198" i="1"/>
  <c r="G205" i="1"/>
  <c r="G37" i="1"/>
  <c r="G172" i="1"/>
  <c r="G212" i="1"/>
  <c r="G226" i="1"/>
  <c r="G25" i="1"/>
  <c r="G56" i="1"/>
  <c r="G178" i="1"/>
  <c r="G238" i="1"/>
  <c r="G15" i="1"/>
  <c r="E24" i="1"/>
  <c r="G24" i="1" s="1"/>
  <c r="F32" i="1"/>
  <c r="G147" i="1"/>
  <c r="E188" i="1"/>
  <c r="G194" i="1"/>
  <c r="G220" i="1"/>
  <c r="G223" i="1"/>
  <c r="F7" i="1"/>
  <c r="G7" i="1" s="1"/>
  <c r="F40" i="1"/>
  <c r="F66" i="1"/>
  <c r="G66" i="1" s="1"/>
  <c r="G152" i="1" l="1"/>
  <c r="G169" i="1"/>
  <c r="G207" i="1"/>
  <c r="G188" i="1"/>
  <c r="G101" i="1"/>
  <c r="G85" i="1"/>
  <c r="G55" i="1"/>
  <c r="G69" i="1"/>
  <c r="G40" i="1"/>
  <c r="G32" i="1"/>
  <c r="G10" i="1"/>
  <c r="G233" i="1" l="1"/>
</calcChain>
</file>

<file path=xl/sharedStrings.xml><?xml version="1.0" encoding="utf-8"?>
<sst xmlns="http://schemas.openxmlformats.org/spreadsheetml/2006/main" count="441" uniqueCount="215">
  <si>
    <t xml:space="preserve">                                                                                                        Załącznik Nr 1</t>
  </si>
  <si>
    <t xml:space="preserve"> </t>
  </si>
  <si>
    <t>Tabela Nr 2</t>
  </si>
  <si>
    <t xml:space="preserve">                                                                                                        do Uchwały Nr</t>
  </si>
  <si>
    <t xml:space="preserve">   </t>
  </si>
  <si>
    <t xml:space="preserve">                                                                                                        Rady Powiatu w Wyszkowie</t>
  </si>
  <si>
    <t xml:space="preserve">  </t>
  </si>
  <si>
    <t>Dział</t>
  </si>
  <si>
    <t>Rozdz</t>
  </si>
  <si>
    <t>§</t>
  </si>
  <si>
    <t>Treść</t>
  </si>
  <si>
    <t>Plan</t>
  </si>
  <si>
    <t>Wykonanie</t>
  </si>
  <si>
    <t>%</t>
  </si>
  <si>
    <t>2110</t>
  </si>
  <si>
    <t>Dotacje celowe otrzymane z budżetu państwa na zadania bieżące z zakresu administracji rządowej oraz inne zadania zlecone ustawami realizowane przez powiat</t>
  </si>
  <si>
    <t>Pozostała działalność</t>
  </si>
  <si>
    <t>0870</t>
  </si>
  <si>
    <t>Wpływy ze sprzedaży składników majątkowych</t>
  </si>
  <si>
    <t>020</t>
  </si>
  <si>
    <t>Leśnictwo</t>
  </si>
  <si>
    <t>02001</t>
  </si>
  <si>
    <t>Gospodarka leśna</t>
  </si>
  <si>
    <t>2460</t>
  </si>
  <si>
    <t>Środki otrzymane od pozostałych jednostek zaliczanych do sektora finansów publicznych na realizację zadań bieżących jednostek zaliczanych do sektora finansów publicznych.</t>
  </si>
  <si>
    <t>Transport i łączność</t>
  </si>
  <si>
    <t>Drogi publiczne powiatowe</t>
  </si>
  <si>
    <t>0750</t>
  </si>
  <si>
    <t xml:space="preserve">Dochody z najmu i dzierżawy składników majątkowych Skarbu Państwa, jednostek samorządu terytorialnego lub innych jednostek zaliczanych do sektora finansów publicznych oraz innych umów o podobnym charakterze </t>
  </si>
  <si>
    <t>0920</t>
  </si>
  <si>
    <t>Wpływy z pozostałych odsetek</t>
  </si>
  <si>
    <t>0940</t>
  </si>
  <si>
    <t>Wpływy z rozliczeń/zwrotów z lat ubiegłych</t>
  </si>
  <si>
    <t>Dotacje celowe w ramach programów finansowanych z udziałem środków europejskich oraz środków, o których mowa w art. 5 ust. 3 pkt 3 oraz ust. 3 pkt 5 lit. a i b ustawy, lub płatności w ramach budżetu srodków europejskich, realizowanych przez jednostki samorządu terytorialnego</t>
  </si>
  <si>
    <t>6300</t>
  </si>
  <si>
    <t>Dotacja celowa otrzymana z tytułu pomocy finansowej udzielanej między jednostkami samorządu terytorialnego na dofinansowanie własnych zadań inwestycyjnych i zakupów inwestycyjnych</t>
  </si>
  <si>
    <t>60095</t>
  </si>
  <si>
    <t>Gospodarka mieszkaniowa</t>
  </si>
  <si>
    <t>Gospodarka gruntami i nieruchomościami</t>
  </si>
  <si>
    <t>0470</t>
  </si>
  <si>
    <t>0640</t>
  </si>
  <si>
    <t>0970</t>
  </si>
  <si>
    <t>Wpływy z różnych dochodów</t>
  </si>
  <si>
    <t>2360</t>
  </si>
  <si>
    <t>Dochody jednostek samorządu terytorialnego związane z realizacją zadań z zakresu administracji rządowej oraz innych zadań zleconych ustawami</t>
  </si>
  <si>
    <t>Działalność usługowa</t>
  </si>
  <si>
    <t>71012</t>
  </si>
  <si>
    <t>Zadania z zakresu geodezji i kartografii</t>
  </si>
  <si>
    <t>0830</t>
  </si>
  <si>
    <t>Wpływy z usług</t>
  </si>
  <si>
    <t>Nadzór budowlany</t>
  </si>
  <si>
    <t>Administracja publiczna</t>
  </si>
  <si>
    <t>Urzędy wojewódzkie</t>
  </si>
  <si>
    <t>Starostwa powiatowe</t>
  </si>
  <si>
    <t>0690</t>
  </si>
  <si>
    <t>Wpływy z różnych opłat</t>
  </si>
  <si>
    <t>0950</t>
  </si>
  <si>
    <t>Kwalifikacja wojskowa</t>
  </si>
  <si>
    <t>Bezpieczeństwo publiczne i ochrona  przeciwpożarowa</t>
  </si>
  <si>
    <t>Komendy Powiatowe Państwowej Straży Pożarnej</t>
  </si>
  <si>
    <t>Dotacje otrzymane z państwowych funduszy celowych na finansowanie lub dofinansowanie kosztów realizacji inwestycji i zakupów inwestycyjnych jednostek sektora finansów publicznych</t>
  </si>
  <si>
    <t>Wymiar sprawiedliwości</t>
  </si>
  <si>
    <t>75515</t>
  </si>
  <si>
    <t>Nieodpłatna pomoc prawna</t>
  </si>
  <si>
    <t>Dochody od osób prawnych, od osób fizycznych i od jednostek nie posiadających osobowości prawnej</t>
  </si>
  <si>
    <t>75618</t>
  </si>
  <si>
    <t>Wpływy z innych opłat stanowiących stanowiących dochody jednostek samorządu terytorialnego na podstawie ustaw</t>
  </si>
  <si>
    <t>0420</t>
  </si>
  <si>
    <t>Wpływy z opłaty komunikacyjnej</t>
  </si>
  <si>
    <t>0490</t>
  </si>
  <si>
    <t>Wpływy z innych lokalnych opłat pobieranych przez jednostki samorządu terytorialnego na podstawie odrębnych ustaw</t>
  </si>
  <si>
    <t>0590</t>
  </si>
  <si>
    <t>Wpływy z opłat za koncesje i licencje</t>
  </si>
  <si>
    <t>0620</t>
  </si>
  <si>
    <t>Wpływy z opłat za zezwolenia, akredytacje oraz opłaty ewidencyjne, w tym opłaty za częstotliwości</t>
  </si>
  <si>
    <t>Wpływy z tytułu kosztów egzekucyjnych, opłaty komorniczej i kosztów upomnień</t>
  </si>
  <si>
    <t>0650</t>
  </si>
  <si>
    <t>Wpływy z opłat za wydawanie prawa jazdy</t>
  </si>
  <si>
    <t>Udziały powiatów w podatkach stanowiących dochód budżetu państwa</t>
  </si>
  <si>
    <t>0010</t>
  </si>
  <si>
    <t>0020</t>
  </si>
  <si>
    <t>Różne rozliczenia</t>
  </si>
  <si>
    <t>Część oświatowa subwencji ogólnej dla jednostek samorządu terytorialnego</t>
  </si>
  <si>
    <t>2920</t>
  </si>
  <si>
    <t>Subwencje ogólne z budżetu państwa</t>
  </si>
  <si>
    <t>75803</t>
  </si>
  <si>
    <t>Część wyrównawcza subwencji ogólnej dla jednostek samorządu terytorialnego</t>
  </si>
  <si>
    <t>Różne rozliczenia finansowe</t>
  </si>
  <si>
    <t>75832</t>
  </si>
  <si>
    <t>Część równoważąca subwencji ogólnej dla powiatów</t>
  </si>
  <si>
    <t>Oświata i wychowanie</t>
  </si>
  <si>
    <t>Szkoły podstawowe specjalne</t>
  </si>
  <si>
    <t>2130</t>
  </si>
  <si>
    <t>Dotacje celowe otrzymane z budżetu państwa na realizację bieżących zadań własnych powiatu</t>
  </si>
  <si>
    <t>80105</t>
  </si>
  <si>
    <t>Przedszkola specjalne</t>
  </si>
  <si>
    <t>80115</t>
  </si>
  <si>
    <t>Technika</t>
  </si>
  <si>
    <t>0610</t>
  </si>
  <si>
    <t>Wpływy z opłat egzaminacyjnyc oraz opłat za wydawanie świadectw, dyplomów, zaświadczeń, certyfikatów i ich duplikatów</t>
  </si>
  <si>
    <t>80117</t>
  </si>
  <si>
    <t>Branżowe szkoły I i II stopnia</t>
  </si>
  <si>
    <t>Licea ogólnokształcące</t>
  </si>
  <si>
    <t>Centra kształcenia ustawicznego i praktycznego oraz ośrodki dokształcania zawodowego</t>
  </si>
  <si>
    <t>2320</t>
  </si>
  <si>
    <t>Dotacje celowe otrzymane z powiatu na zadania bieżące realizowane na podstawie porozumień (umów) między jednostkami samorządu terytorialnego</t>
  </si>
  <si>
    <t>80195</t>
  </si>
  <si>
    <t>2057</t>
  </si>
  <si>
    <t>2059</t>
  </si>
  <si>
    <t>2120</t>
  </si>
  <si>
    <t>Dotacje celowe otrzymane z budżetu państwa na zadania bieżące realizowane przez powiat na podstawie porozumień z organami administracji rządowej</t>
  </si>
  <si>
    <t>Ochrona zdrowia</t>
  </si>
  <si>
    <t>Składki na ubezpieczenie zdrowotne oraz świadczenia dla osób nie objętych obowiązkiem ubezpieczenia zdrowotnego</t>
  </si>
  <si>
    <t>Pomoc społeczna</t>
  </si>
  <si>
    <t>85202</t>
  </si>
  <si>
    <t>Domy Pomocy Społecznej</t>
  </si>
  <si>
    <t xml:space="preserve">Wpływy z usług </t>
  </si>
  <si>
    <t>85203</t>
  </si>
  <si>
    <t>Ośrodki wsparcia</t>
  </si>
  <si>
    <t>85218</t>
  </si>
  <si>
    <t>Powiatowe centra pomocy rodzinie</t>
  </si>
  <si>
    <t>Pozostałe zadania w zakresie polityki społecznej</t>
  </si>
  <si>
    <t>Zespoły do spraw orzekania o  niepełnosprawności</t>
  </si>
  <si>
    <t>Państwowy Fundusz Rehabilitacji Osób Niepełnosprawnych</t>
  </si>
  <si>
    <t>Powiatowe urzędy pracy</t>
  </si>
  <si>
    <t>2690</t>
  </si>
  <si>
    <t>Środki z Funduszu Pracy otrzymane przez powiat z przeznaczeniem na finansowanie kosztów wynagrodzenia i składek na ubezpieczenie społeczne pracowników powiatowego urzędu pracy</t>
  </si>
  <si>
    <t>Edukacyjna opieka wychowawcza</t>
  </si>
  <si>
    <t>Specjalne ośrodki szkolno-wychowawcze</t>
  </si>
  <si>
    <t>Poradnie psychologiczno pedagogiczne</t>
  </si>
  <si>
    <t>0960</t>
  </si>
  <si>
    <t>Wpływy z otrzymanych spadków, zapisów i darowizn w postaci pieniężnej</t>
  </si>
  <si>
    <t>Internaty i bursy szkolne</t>
  </si>
  <si>
    <t>85416</t>
  </si>
  <si>
    <t>Pomoc materialna dla uczniów o charakterze motywacyjnym</t>
  </si>
  <si>
    <t>85417</t>
  </si>
  <si>
    <t>Szkolne schroniska młodzieżowe</t>
  </si>
  <si>
    <t>Rodzina</t>
  </si>
  <si>
    <t>85508</t>
  </si>
  <si>
    <t>Rodziny zastępcze</t>
  </si>
  <si>
    <t>2160</t>
  </si>
  <si>
    <t xml:space="preserve">Dotacje celowe otrzymane  z budżetu państwa na zadania bieżące z zakresu administracji rządowej  zlecone powiatom, związane z realizacją dodatku wychowawczego oraz dodatku do zryczałtowanej kwoty stanowiących pomoc państwa w wychowywaniu dzieci </t>
  </si>
  <si>
    <t>2900</t>
  </si>
  <si>
    <t xml:space="preserve">Wpływy z wpłat gmin i powiatów na rzecz innych jednostek samorządu terytorialnego oraz związków gmin, związków powiatowo - gminnych lub związków  powiatów na dofinansowanie zadań bieżacych </t>
  </si>
  <si>
    <t>85510</t>
  </si>
  <si>
    <t>Działalność placówek opiekuńczo - wychowawczych</t>
  </si>
  <si>
    <t>Gospodarka komunalna i ochrona środowiska</t>
  </si>
  <si>
    <t>90019</t>
  </si>
  <si>
    <t>Wpływy i wydatki związane z gromadzeniem środków z opłat i kar za korzystanie ze środowiska</t>
  </si>
  <si>
    <t>Kultura i ochrona dziedzictwa narodowego</t>
  </si>
  <si>
    <t>92195</t>
  </si>
  <si>
    <t>Ogółem</t>
  </si>
  <si>
    <t>Realizacja dochodów w podziale na:</t>
  </si>
  <si>
    <t xml:space="preserve">Wykonanie </t>
  </si>
  <si>
    <t>Dochody  bieżące</t>
  </si>
  <si>
    <t>Dochody majątkowe</t>
  </si>
  <si>
    <t>6350</t>
  </si>
  <si>
    <t xml:space="preserve">Środki otrzymane z państwowych funduszy celowych na finansowanie lub dofinansowanie kosztów realizacji inwestycji i zakupów inwestycyjnych jednostek sektora finansów publicznych  </t>
  </si>
  <si>
    <t xml:space="preserve">Wpływy z tytułu kar i odszkodowań wynikających z umów  </t>
  </si>
  <si>
    <t>80116</t>
  </si>
  <si>
    <t>Szkoły policealne</t>
  </si>
  <si>
    <t>2710</t>
  </si>
  <si>
    <t>Dotacja celowa otrzymana z tytułu pomocy finansowej udzielanej między jednostkami samorządu terytorialnego na dofinansowanie własnych zadań bieżacych</t>
  </si>
  <si>
    <t>Kultura fizyczna</t>
  </si>
  <si>
    <t>92695</t>
  </si>
  <si>
    <t>60004</t>
  </si>
  <si>
    <t>Lokalny transport zbiorowy</t>
  </si>
  <si>
    <t>2170</t>
  </si>
  <si>
    <t>Środki otrzymane z państwowych funduszy celowych na realizację zadań bieżących jednostek sektora finansów publicznych</t>
  </si>
  <si>
    <t xml:space="preserve">Dotacja celowa otrzymana z tytułu pomocy finansowej udzielanej między jednostkami samorządu terytorialnego na dofinansowanie własnych zadań bieżących </t>
  </si>
  <si>
    <t>0570</t>
  </si>
  <si>
    <t>Wpływy z tytułu grzywien, mandatów i innych kar pieniężnych od osób fizycznych</t>
  </si>
  <si>
    <t xml:space="preserve">Wpływy z podatku dochodowego od osób fizycznych </t>
  </si>
  <si>
    <t xml:space="preserve">Wpływy z podatku dochodowego od osób prawnych </t>
  </si>
  <si>
    <t>75085</t>
  </si>
  <si>
    <t>Wspólna obsługa jednostek samorządu terytorialnego</t>
  </si>
  <si>
    <t>Realizacja zadań wymagających stosowania specjalnej organizacji nauki i metod pracy dla dzieci i młodzieży w  gimnazjach, klasach dotychczasowego gimnazjum prowadzonych w szkołach innego typu,  liceach ogólnokształcących, technikach, szkołach policealnych, branżowych szkołach I i II stopnia i klasach dotychczsowej zasadniczej szkoły zawodowej prowadzonych w branżowych szkołach I stopnia oraz szkołach artystycznych</t>
  </si>
  <si>
    <t>80152</t>
  </si>
  <si>
    <t>85311</t>
  </si>
  <si>
    <t>Rehabilitacja zawodowa i społeczna osób niepełnosprawnych</t>
  </si>
  <si>
    <t>Wpływy z opłat za trwały zarząd, użytkowanie i służebności</t>
  </si>
  <si>
    <t>Dotacje celowe otrzymane z budżetu państwa na zadania bieżące  realizowane przez powiat na podstawie porozumień z organami administracji rządowej</t>
  </si>
  <si>
    <t>75421</t>
  </si>
  <si>
    <t>Zarządzanie kryzysowe</t>
  </si>
  <si>
    <t>0580</t>
  </si>
  <si>
    <t>Wpływy z tytułu grzywien i innych kar pieniężnych od osób prawnych i innych jednostek organizacyjnych</t>
  </si>
  <si>
    <t>2700</t>
  </si>
  <si>
    <t>85395</t>
  </si>
  <si>
    <t>92105</t>
  </si>
  <si>
    <t>Pozostałe zadania w zakresie kultury</t>
  </si>
  <si>
    <t>75816</t>
  </si>
  <si>
    <t>Wpływy do rozliczenia</t>
  </si>
  <si>
    <t>85220</t>
  </si>
  <si>
    <t>Jednostki specjalistycznego poradnictwa, mieszkania chronione i ośrodki interwencji kryzysowej</t>
  </si>
  <si>
    <t>Realizacja dochodów za  I półrocze 2022 r.</t>
  </si>
  <si>
    <t>2440</t>
  </si>
  <si>
    <t>6260</t>
  </si>
  <si>
    <t>Dotacja otrzymana z państwowego funduszu celowego na realizację zadań bieżących jednostek sektora finansów publicznych</t>
  </si>
  <si>
    <t>Dotacja otrzymana z państwowego funduszu celowego na finansowanie lub dofinansowanie kosztów realizacji inwestycji i zakupów inwestycyjnych jednostek sektora finansów publicznych</t>
  </si>
  <si>
    <t>75495</t>
  </si>
  <si>
    <t>2990</t>
  </si>
  <si>
    <t>Wpłata środków finansowych z niewykorzystanych w terminie wydatków, które nie wygasają z upływem roku budżetowego</t>
  </si>
  <si>
    <t>Środki na dofinansowanie własnych zadań bieżących powiatów pozyskane z innych źródeł</t>
  </si>
  <si>
    <t>6680</t>
  </si>
  <si>
    <t>6090</t>
  </si>
  <si>
    <t>Środki z Funduszu Przeciwdziałania COVID-19 na finansowanie lub dofinansowanie kosztów realizacji inwestycji i zakupów inwestycyjnych związanych z przeciwdziałaniem COVID-19</t>
  </si>
  <si>
    <t>80153</t>
  </si>
  <si>
    <t>85195</t>
  </si>
  <si>
    <t>2180</t>
  </si>
  <si>
    <t>2719</t>
  </si>
  <si>
    <t>85595</t>
  </si>
  <si>
    <t>92605</t>
  </si>
  <si>
    <t>Zapewnienie uczniom prawa do bezpłatnego dostepu do podręcznikow, materiałów edukacyjnych lub materiałów ćwiczeniowych</t>
  </si>
  <si>
    <t>Środki z Funduszu Przeciwdziałania COVID-19 na finansowanie lub dofinansowanie realizacji zadań związanych z przeciwdziałaniem COVID-19</t>
  </si>
  <si>
    <t>Zadania w zakresie kultury fizycznej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</si>
</sst>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_-* #,##0\ _z_ł_-;\-* #,##0\ _z_ł_-;_-* &quot;-&quot;??\ _z_ł_-;_-@_-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 CE"/>
      <family val="2"/>
      <charset val="238"/>
    </font>
    <font>
      <b/>
      <i/>
      <sz val="8"/>
      <name val="Arial CE"/>
      <charset val="238"/>
    </font>
    <font>
      <u/>
      <sz val="8"/>
      <name val="Arial CE"/>
      <family val="2"/>
      <charset val="238"/>
    </font>
    <font>
      <b/>
      <sz val="8"/>
      <name val="Arial CE"/>
      <charset val="238"/>
    </font>
    <font>
      <b/>
      <sz val="10"/>
      <name val="Arial CE"/>
      <family val="2"/>
      <charset val="238"/>
    </font>
    <font>
      <b/>
      <sz val="8"/>
      <name val="Arial CE"/>
      <family val="2"/>
      <charset val="238"/>
    </font>
    <font>
      <b/>
      <u/>
      <sz val="8"/>
      <name val="Arial CE"/>
      <family val="2"/>
      <charset val="238"/>
    </font>
    <font>
      <sz val="8"/>
      <name val="Arial CE"/>
      <charset val="238"/>
    </font>
    <font>
      <i/>
      <sz val="8"/>
      <name val="Arial CE"/>
      <charset val="238"/>
    </font>
    <font>
      <b/>
      <u/>
      <sz val="8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2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49" fontId="4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justify" vertical="center" wrapText="1"/>
    </xf>
    <xf numFmtId="43" fontId="2" fillId="0" borderId="0" xfId="1" applyNumberFormat="1" applyFont="1" applyBorder="1" applyAlignment="1">
      <alignment horizontal="right" vertical="center"/>
    </xf>
    <xf numFmtId="43" fontId="2" fillId="0" borderId="0" xfId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3" fontId="2" fillId="0" borderId="1" xfId="1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justify" vertical="center" wrapText="1"/>
    </xf>
    <xf numFmtId="43" fontId="7" fillId="0" borderId="1" xfId="1" applyNumberFormat="1" applyFont="1" applyBorder="1" applyAlignment="1">
      <alignment horizontal="right" vertical="center"/>
    </xf>
    <xf numFmtId="10" fontId="7" fillId="0" borderId="1" xfId="2" applyNumberFormat="1" applyFont="1" applyBorder="1" applyAlignment="1">
      <alignment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justify" vertical="center" wrapText="1"/>
    </xf>
    <xf numFmtId="43" fontId="3" fillId="0" borderId="1" xfId="1" applyNumberFormat="1" applyFont="1" applyBorder="1" applyAlignment="1">
      <alignment horizontal="right" vertical="center"/>
    </xf>
    <xf numFmtId="10" fontId="5" fillId="0" borderId="1" xfId="2" applyNumberFormat="1" applyFont="1" applyBorder="1" applyAlignment="1">
      <alignment vertical="center"/>
    </xf>
    <xf numFmtId="0" fontId="2" fillId="0" borderId="1" xfId="0" applyFont="1" applyBorder="1" applyAlignment="1">
      <alignment horizontal="justify" vertical="center" wrapText="1"/>
    </xf>
    <xf numFmtId="43" fontId="2" fillId="0" borderId="1" xfId="1" applyNumberFormat="1" applyFont="1" applyBorder="1" applyAlignment="1">
      <alignment horizontal="right" vertical="center"/>
    </xf>
    <xf numFmtId="10" fontId="2" fillId="0" borderId="1" xfId="2" applyNumberFormat="1" applyFont="1" applyBorder="1" applyAlignment="1">
      <alignment vertical="center"/>
    </xf>
    <xf numFmtId="43" fontId="7" fillId="0" borderId="1" xfId="1" applyFont="1" applyBorder="1" applyAlignment="1">
      <alignment horizontal="right" vertical="center"/>
    </xf>
    <xf numFmtId="10" fontId="3" fillId="0" borderId="1" xfId="2" applyNumberFormat="1" applyFont="1" applyBorder="1" applyAlignment="1">
      <alignment vertical="center"/>
    </xf>
    <xf numFmtId="43" fontId="2" fillId="0" borderId="1" xfId="1" applyFont="1" applyBorder="1" applyAlignment="1">
      <alignment horizontal="right" vertical="center"/>
    </xf>
    <xf numFmtId="10" fontId="9" fillId="0" borderId="1" xfId="2" applyNumberFormat="1" applyFont="1" applyBorder="1" applyAlignment="1">
      <alignment vertical="center"/>
    </xf>
    <xf numFmtId="43" fontId="9" fillId="0" borderId="1" xfId="1" applyNumberFormat="1" applyFont="1" applyBorder="1" applyAlignment="1">
      <alignment horizontal="right" vertical="center"/>
    </xf>
    <xf numFmtId="0" fontId="9" fillId="0" borderId="1" xfId="0" applyFont="1" applyBorder="1" applyAlignment="1">
      <alignment horizontal="justify" vertical="center" wrapText="1"/>
    </xf>
    <xf numFmtId="43" fontId="3" fillId="0" borderId="1" xfId="1" applyFont="1" applyBorder="1" applyAlignment="1">
      <alignment horizontal="right" vertical="center"/>
    </xf>
    <xf numFmtId="49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3" fontId="5" fillId="0" borderId="1" xfId="1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justify" vertical="center" wrapText="1"/>
    </xf>
    <xf numFmtId="0" fontId="2" fillId="0" borderId="1" xfId="0" applyFont="1" applyBorder="1" applyAlignment="1">
      <alignment horizontal="left" vertical="center" wrapText="1"/>
    </xf>
    <xf numFmtId="43" fontId="2" fillId="0" borderId="1" xfId="1" applyFont="1" applyBorder="1" applyAlignment="1" applyProtection="1">
      <alignment horizontal="center" vertical="center"/>
      <protection locked="0"/>
    </xf>
    <xf numFmtId="10" fontId="2" fillId="0" borderId="1" xfId="0" applyNumberFormat="1" applyFont="1" applyBorder="1" applyAlignment="1">
      <alignment horizontal="center" vertical="center"/>
    </xf>
    <xf numFmtId="43" fontId="2" fillId="0" borderId="1" xfId="1" applyNumberFormat="1" applyFont="1" applyBorder="1" applyAlignment="1">
      <alignment vertical="center"/>
    </xf>
    <xf numFmtId="43" fontId="2" fillId="0" borderId="1" xfId="1" applyFont="1" applyBorder="1" applyAlignment="1" applyProtection="1">
      <alignment vertical="center"/>
      <protection locked="0"/>
    </xf>
    <xf numFmtId="43" fontId="7" fillId="0" borderId="1" xfId="1" applyNumberFormat="1" applyFont="1" applyBorder="1" applyAlignment="1">
      <alignment vertical="center"/>
    </xf>
    <xf numFmtId="43" fontId="7" fillId="0" borderId="1" xfId="1" applyFont="1" applyBorder="1" applyAlignment="1">
      <alignment vertical="center"/>
    </xf>
    <xf numFmtId="43" fontId="2" fillId="0" borderId="1" xfId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43" fontId="9" fillId="0" borderId="1" xfId="1" applyFont="1" applyBorder="1" applyAlignment="1">
      <alignment horizontal="right" vertical="center"/>
    </xf>
    <xf numFmtId="49" fontId="11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justify" vertical="center" wrapText="1"/>
    </xf>
    <xf numFmtId="10" fontId="10" fillId="0" borderId="1" xfId="2" applyNumberFormat="1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49" fontId="10" fillId="0" borderId="4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49" fontId="10" fillId="0" borderId="3" xfId="0" applyNumberFormat="1" applyFont="1" applyBorder="1" applyAlignment="1">
      <alignment horizontal="center" vertical="center"/>
    </xf>
    <xf numFmtId="49" fontId="11" fillId="0" borderId="3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 vertical="center" wrapText="1"/>
    </xf>
    <xf numFmtId="164" fontId="3" fillId="0" borderId="0" xfId="1" applyNumberFormat="1" applyFont="1" applyBorder="1" applyAlignment="1">
      <alignment horizontal="center" vertical="center"/>
    </xf>
    <xf numFmtId="49" fontId="6" fillId="0" borderId="0" xfId="1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justify" vertical="center" wrapText="1"/>
    </xf>
  </cellXfs>
  <cellStyles count="3">
    <cellStyle name="Dziesiętny" xfId="1" builtinId="3"/>
    <cellStyle name="Normalny" xfId="0" builtinId="0"/>
    <cellStyle name="Procentowy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0"/>
  <sheetViews>
    <sheetView tabSelected="1" topLeftCell="A217" workbookViewId="0">
      <selection activeCell="N232" sqref="N232"/>
    </sheetView>
  </sheetViews>
  <sheetFormatPr defaultRowHeight="11.25" x14ac:dyDescent="0.25"/>
  <cols>
    <col min="1" max="1" width="4" style="1" customWidth="1"/>
    <col min="2" max="2" width="5.42578125" style="3" customWidth="1"/>
    <col min="3" max="3" width="5.140625" style="48" customWidth="1"/>
    <col min="4" max="4" width="36.42578125" style="4" customWidth="1"/>
    <col min="5" max="5" width="14.5703125" style="5" customWidth="1"/>
    <col min="6" max="6" width="13.85546875" style="6" customWidth="1"/>
    <col min="7" max="7" width="7.7109375" style="2" customWidth="1"/>
    <col min="8" max="256" width="9.140625" style="2"/>
    <col min="257" max="257" width="4" style="2" customWidth="1"/>
    <col min="258" max="258" width="5.42578125" style="2" customWidth="1"/>
    <col min="259" max="259" width="5.140625" style="2" customWidth="1"/>
    <col min="260" max="260" width="37.85546875" style="2" customWidth="1"/>
    <col min="261" max="261" width="14.5703125" style="2" customWidth="1"/>
    <col min="262" max="262" width="13.85546875" style="2" customWidth="1"/>
    <col min="263" max="263" width="7.7109375" style="2" customWidth="1"/>
    <col min="264" max="512" width="9.140625" style="2"/>
    <col min="513" max="513" width="4" style="2" customWidth="1"/>
    <col min="514" max="514" width="5.42578125" style="2" customWidth="1"/>
    <col min="515" max="515" width="5.140625" style="2" customWidth="1"/>
    <col min="516" max="516" width="37.85546875" style="2" customWidth="1"/>
    <col min="517" max="517" width="14.5703125" style="2" customWidth="1"/>
    <col min="518" max="518" width="13.85546875" style="2" customWidth="1"/>
    <col min="519" max="519" width="7.7109375" style="2" customWidth="1"/>
    <col min="520" max="768" width="9.140625" style="2"/>
    <col min="769" max="769" width="4" style="2" customWidth="1"/>
    <col min="770" max="770" width="5.42578125" style="2" customWidth="1"/>
    <col min="771" max="771" width="5.140625" style="2" customWidth="1"/>
    <col min="772" max="772" width="37.85546875" style="2" customWidth="1"/>
    <col min="773" max="773" width="14.5703125" style="2" customWidth="1"/>
    <col min="774" max="774" width="13.85546875" style="2" customWidth="1"/>
    <col min="775" max="775" width="7.7109375" style="2" customWidth="1"/>
    <col min="776" max="1024" width="9.140625" style="2"/>
    <col min="1025" max="1025" width="4" style="2" customWidth="1"/>
    <col min="1026" max="1026" width="5.42578125" style="2" customWidth="1"/>
    <col min="1027" max="1027" width="5.140625" style="2" customWidth="1"/>
    <col min="1028" max="1028" width="37.85546875" style="2" customWidth="1"/>
    <col min="1029" max="1029" width="14.5703125" style="2" customWidth="1"/>
    <col min="1030" max="1030" width="13.85546875" style="2" customWidth="1"/>
    <col min="1031" max="1031" width="7.7109375" style="2" customWidth="1"/>
    <col min="1032" max="1280" width="9.140625" style="2"/>
    <col min="1281" max="1281" width="4" style="2" customWidth="1"/>
    <col min="1282" max="1282" width="5.42578125" style="2" customWidth="1"/>
    <col min="1283" max="1283" width="5.140625" style="2" customWidth="1"/>
    <col min="1284" max="1284" width="37.85546875" style="2" customWidth="1"/>
    <col min="1285" max="1285" width="14.5703125" style="2" customWidth="1"/>
    <col min="1286" max="1286" width="13.85546875" style="2" customWidth="1"/>
    <col min="1287" max="1287" width="7.7109375" style="2" customWidth="1"/>
    <col min="1288" max="1536" width="9.140625" style="2"/>
    <col min="1537" max="1537" width="4" style="2" customWidth="1"/>
    <col min="1538" max="1538" width="5.42578125" style="2" customWidth="1"/>
    <col min="1539" max="1539" width="5.140625" style="2" customWidth="1"/>
    <col min="1540" max="1540" width="37.85546875" style="2" customWidth="1"/>
    <col min="1541" max="1541" width="14.5703125" style="2" customWidth="1"/>
    <col min="1542" max="1542" width="13.85546875" style="2" customWidth="1"/>
    <col min="1543" max="1543" width="7.7109375" style="2" customWidth="1"/>
    <col min="1544" max="1792" width="9.140625" style="2"/>
    <col min="1793" max="1793" width="4" style="2" customWidth="1"/>
    <col min="1794" max="1794" width="5.42578125" style="2" customWidth="1"/>
    <col min="1795" max="1795" width="5.140625" style="2" customWidth="1"/>
    <col min="1796" max="1796" width="37.85546875" style="2" customWidth="1"/>
    <col min="1797" max="1797" width="14.5703125" style="2" customWidth="1"/>
    <col min="1798" max="1798" width="13.85546875" style="2" customWidth="1"/>
    <col min="1799" max="1799" width="7.7109375" style="2" customWidth="1"/>
    <col min="1800" max="2048" width="9.140625" style="2"/>
    <col min="2049" max="2049" width="4" style="2" customWidth="1"/>
    <col min="2050" max="2050" width="5.42578125" style="2" customWidth="1"/>
    <col min="2051" max="2051" width="5.140625" style="2" customWidth="1"/>
    <col min="2052" max="2052" width="37.85546875" style="2" customWidth="1"/>
    <col min="2053" max="2053" width="14.5703125" style="2" customWidth="1"/>
    <col min="2054" max="2054" width="13.85546875" style="2" customWidth="1"/>
    <col min="2055" max="2055" width="7.7109375" style="2" customWidth="1"/>
    <col min="2056" max="2304" width="9.140625" style="2"/>
    <col min="2305" max="2305" width="4" style="2" customWidth="1"/>
    <col min="2306" max="2306" width="5.42578125" style="2" customWidth="1"/>
    <col min="2307" max="2307" width="5.140625" style="2" customWidth="1"/>
    <col min="2308" max="2308" width="37.85546875" style="2" customWidth="1"/>
    <col min="2309" max="2309" width="14.5703125" style="2" customWidth="1"/>
    <col min="2310" max="2310" width="13.85546875" style="2" customWidth="1"/>
    <col min="2311" max="2311" width="7.7109375" style="2" customWidth="1"/>
    <col min="2312" max="2560" width="9.140625" style="2"/>
    <col min="2561" max="2561" width="4" style="2" customWidth="1"/>
    <col min="2562" max="2562" width="5.42578125" style="2" customWidth="1"/>
    <col min="2563" max="2563" width="5.140625" style="2" customWidth="1"/>
    <col min="2564" max="2564" width="37.85546875" style="2" customWidth="1"/>
    <col min="2565" max="2565" width="14.5703125" style="2" customWidth="1"/>
    <col min="2566" max="2566" width="13.85546875" style="2" customWidth="1"/>
    <col min="2567" max="2567" width="7.7109375" style="2" customWidth="1"/>
    <col min="2568" max="2816" width="9.140625" style="2"/>
    <col min="2817" max="2817" width="4" style="2" customWidth="1"/>
    <col min="2818" max="2818" width="5.42578125" style="2" customWidth="1"/>
    <col min="2819" max="2819" width="5.140625" style="2" customWidth="1"/>
    <col min="2820" max="2820" width="37.85546875" style="2" customWidth="1"/>
    <col min="2821" max="2821" width="14.5703125" style="2" customWidth="1"/>
    <col min="2822" max="2822" width="13.85546875" style="2" customWidth="1"/>
    <col min="2823" max="2823" width="7.7109375" style="2" customWidth="1"/>
    <col min="2824" max="3072" width="9.140625" style="2"/>
    <col min="3073" max="3073" width="4" style="2" customWidth="1"/>
    <col min="3074" max="3074" width="5.42578125" style="2" customWidth="1"/>
    <col min="3075" max="3075" width="5.140625" style="2" customWidth="1"/>
    <col min="3076" max="3076" width="37.85546875" style="2" customWidth="1"/>
    <col min="3077" max="3077" width="14.5703125" style="2" customWidth="1"/>
    <col min="3078" max="3078" width="13.85546875" style="2" customWidth="1"/>
    <col min="3079" max="3079" width="7.7109375" style="2" customWidth="1"/>
    <col min="3080" max="3328" width="9.140625" style="2"/>
    <col min="3329" max="3329" width="4" style="2" customWidth="1"/>
    <col min="3330" max="3330" width="5.42578125" style="2" customWidth="1"/>
    <col min="3331" max="3331" width="5.140625" style="2" customWidth="1"/>
    <col min="3332" max="3332" width="37.85546875" style="2" customWidth="1"/>
    <col min="3333" max="3333" width="14.5703125" style="2" customWidth="1"/>
    <col min="3334" max="3334" width="13.85546875" style="2" customWidth="1"/>
    <col min="3335" max="3335" width="7.7109375" style="2" customWidth="1"/>
    <col min="3336" max="3584" width="9.140625" style="2"/>
    <col min="3585" max="3585" width="4" style="2" customWidth="1"/>
    <col min="3586" max="3586" width="5.42578125" style="2" customWidth="1"/>
    <col min="3587" max="3587" width="5.140625" style="2" customWidth="1"/>
    <col min="3588" max="3588" width="37.85546875" style="2" customWidth="1"/>
    <col min="3589" max="3589" width="14.5703125" style="2" customWidth="1"/>
    <col min="3590" max="3590" width="13.85546875" style="2" customWidth="1"/>
    <col min="3591" max="3591" width="7.7109375" style="2" customWidth="1"/>
    <col min="3592" max="3840" width="9.140625" style="2"/>
    <col min="3841" max="3841" width="4" style="2" customWidth="1"/>
    <col min="3842" max="3842" width="5.42578125" style="2" customWidth="1"/>
    <col min="3843" max="3843" width="5.140625" style="2" customWidth="1"/>
    <col min="3844" max="3844" width="37.85546875" style="2" customWidth="1"/>
    <col min="3845" max="3845" width="14.5703125" style="2" customWidth="1"/>
    <col min="3846" max="3846" width="13.85546875" style="2" customWidth="1"/>
    <col min="3847" max="3847" width="7.7109375" style="2" customWidth="1"/>
    <col min="3848" max="4096" width="9.140625" style="2"/>
    <col min="4097" max="4097" width="4" style="2" customWidth="1"/>
    <col min="4098" max="4098" width="5.42578125" style="2" customWidth="1"/>
    <col min="4099" max="4099" width="5.140625" style="2" customWidth="1"/>
    <col min="4100" max="4100" width="37.85546875" style="2" customWidth="1"/>
    <col min="4101" max="4101" width="14.5703125" style="2" customWidth="1"/>
    <col min="4102" max="4102" width="13.85546875" style="2" customWidth="1"/>
    <col min="4103" max="4103" width="7.7109375" style="2" customWidth="1"/>
    <col min="4104" max="4352" width="9.140625" style="2"/>
    <col min="4353" max="4353" width="4" style="2" customWidth="1"/>
    <col min="4354" max="4354" width="5.42578125" style="2" customWidth="1"/>
    <col min="4355" max="4355" width="5.140625" style="2" customWidth="1"/>
    <col min="4356" max="4356" width="37.85546875" style="2" customWidth="1"/>
    <col min="4357" max="4357" width="14.5703125" style="2" customWidth="1"/>
    <col min="4358" max="4358" width="13.85546875" style="2" customWidth="1"/>
    <col min="4359" max="4359" width="7.7109375" style="2" customWidth="1"/>
    <col min="4360" max="4608" width="9.140625" style="2"/>
    <col min="4609" max="4609" width="4" style="2" customWidth="1"/>
    <col min="4610" max="4610" width="5.42578125" style="2" customWidth="1"/>
    <col min="4611" max="4611" width="5.140625" style="2" customWidth="1"/>
    <col min="4612" max="4612" width="37.85546875" style="2" customWidth="1"/>
    <col min="4613" max="4613" width="14.5703125" style="2" customWidth="1"/>
    <col min="4614" max="4614" width="13.85546875" style="2" customWidth="1"/>
    <col min="4615" max="4615" width="7.7109375" style="2" customWidth="1"/>
    <col min="4616" max="4864" width="9.140625" style="2"/>
    <col min="4865" max="4865" width="4" style="2" customWidth="1"/>
    <col min="4866" max="4866" width="5.42578125" style="2" customWidth="1"/>
    <col min="4867" max="4867" width="5.140625" style="2" customWidth="1"/>
    <col min="4868" max="4868" width="37.85546875" style="2" customWidth="1"/>
    <col min="4869" max="4869" width="14.5703125" style="2" customWidth="1"/>
    <col min="4870" max="4870" width="13.85546875" style="2" customWidth="1"/>
    <col min="4871" max="4871" width="7.7109375" style="2" customWidth="1"/>
    <col min="4872" max="5120" width="9.140625" style="2"/>
    <col min="5121" max="5121" width="4" style="2" customWidth="1"/>
    <col min="5122" max="5122" width="5.42578125" style="2" customWidth="1"/>
    <col min="5123" max="5123" width="5.140625" style="2" customWidth="1"/>
    <col min="5124" max="5124" width="37.85546875" style="2" customWidth="1"/>
    <col min="5125" max="5125" width="14.5703125" style="2" customWidth="1"/>
    <col min="5126" max="5126" width="13.85546875" style="2" customWidth="1"/>
    <col min="5127" max="5127" width="7.7109375" style="2" customWidth="1"/>
    <col min="5128" max="5376" width="9.140625" style="2"/>
    <col min="5377" max="5377" width="4" style="2" customWidth="1"/>
    <col min="5378" max="5378" width="5.42578125" style="2" customWidth="1"/>
    <col min="5379" max="5379" width="5.140625" style="2" customWidth="1"/>
    <col min="5380" max="5380" width="37.85546875" style="2" customWidth="1"/>
    <col min="5381" max="5381" width="14.5703125" style="2" customWidth="1"/>
    <col min="5382" max="5382" width="13.85546875" style="2" customWidth="1"/>
    <col min="5383" max="5383" width="7.7109375" style="2" customWidth="1"/>
    <col min="5384" max="5632" width="9.140625" style="2"/>
    <col min="5633" max="5633" width="4" style="2" customWidth="1"/>
    <col min="5634" max="5634" width="5.42578125" style="2" customWidth="1"/>
    <col min="5635" max="5635" width="5.140625" style="2" customWidth="1"/>
    <col min="5636" max="5636" width="37.85546875" style="2" customWidth="1"/>
    <col min="5637" max="5637" width="14.5703125" style="2" customWidth="1"/>
    <col min="5638" max="5638" width="13.85546875" style="2" customWidth="1"/>
    <col min="5639" max="5639" width="7.7109375" style="2" customWidth="1"/>
    <col min="5640" max="5888" width="9.140625" style="2"/>
    <col min="5889" max="5889" width="4" style="2" customWidth="1"/>
    <col min="5890" max="5890" width="5.42578125" style="2" customWidth="1"/>
    <col min="5891" max="5891" width="5.140625" style="2" customWidth="1"/>
    <col min="5892" max="5892" width="37.85546875" style="2" customWidth="1"/>
    <col min="5893" max="5893" width="14.5703125" style="2" customWidth="1"/>
    <col min="5894" max="5894" width="13.85546875" style="2" customWidth="1"/>
    <col min="5895" max="5895" width="7.7109375" style="2" customWidth="1"/>
    <col min="5896" max="6144" width="9.140625" style="2"/>
    <col min="6145" max="6145" width="4" style="2" customWidth="1"/>
    <col min="6146" max="6146" width="5.42578125" style="2" customWidth="1"/>
    <col min="6147" max="6147" width="5.140625" style="2" customWidth="1"/>
    <col min="6148" max="6148" width="37.85546875" style="2" customWidth="1"/>
    <col min="6149" max="6149" width="14.5703125" style="2" customWidth="1"/>
    <col min="6150" max="6150" width="13.85546875" style="2" customWidth="1"/>
    <col min="6151" max="6151" width="7.7109375" style="2" customWidth="1"/>
    <col min="6152" max="6400" width="9.140625" style="2"/>
    <col min="6401" max="6401" width="4" style="2" customWidth="1"/>
    <col min="6402" max="6402" width="5.42578125" style="2" customWidth="1"/>
    <col min="6403" max="6403" width="5.140625" style="2" customWidth="1"/>
    <col min="6404" max="6404" width="37.85546875" style="2" customWidth="1"/>
    <col min="6405" max="6405" width="14.5703125" style="2" customWidth="1"/>
    <col min="6406" max="6406" width="13.85546875" style="2" customWidth="1"/>
    <col min="6407" max="6407" width="7.7109375" style="2" customWidth="1"/>
    <col min="6408" max="6656" width="9.140625" style="2"/>
    <col min="6657" max="6657" width="4" style="2" customWidth="1"/>
    <col min="6658" max="6658" width="5.42578125" style="2" customWidth="1"/>
    <col min="6659" max="6659" width="5.140625" style="2" customWidth="1"/>
    <col min="6660" max="6660" width="37.85546875" style="2" customWidth="1"/>
    <col min="6661" max="6661" width="14.5703125" style="2" customWidth="1"/>
    <col min="6662" max="6662" width="13.85546875" style="2" customWidth="1"/>
    <col min="6663" max="6663" width="7.7109375" style="2" customWidth="1"/>
    <col min="6664" max="6912" width="9.140625" style="2"/>
    <col min="6913" max="6913" width="4" style="2" customWidth="1"/>
    <col min="6914" max="6914" width="5.42578125" style="2" customWidth="1"/>
    <col min="6915" max="6915" width="5.140625" style="2" customWidth="1"/>
    <col min="6916" max="6916" width="37.85546875" style="2" customWidth="1"/>
    <col min="6917" max="6917" width="14.5703125" style="2" customWidth="1"/>
    <col min="6918" max="6918" width="13.85546875" style="2" customWidth="1"/>
    <col min="6919" max="6919" width="7.7109375" style="2" customWidth="1"/>
    <col min="6920" max="7168" width="9.140625" style="2"/>
    <col min="7169" max="7169" width="4" style="2" customWidth="1"/>
    <col min="7170" max="7170" width="5.42578125" style="2" customWidth="1"/>
    <col min="7171" max="7171" width="5.140625" style="2" customWidth="1"/>
    <col min="7172" max="7172" width="37.85546875" style="2" customWidth="1"/>
    <col min="7173" max="7173" width="14.5703125" style="2" customWidth="1"/>
    <col min="7174" max="7174" width="13.85546875" style="2" customWidth="1"/>
    <col min="7175" max="7175" width="7.7109375" style="2" customWidth="1"/>
    <col min="7176" max="7424" width="9.140625" style="2"/>
    <col min="7425" max="7425" width="4" style="2" customWidth="1"/>
    <col min="7426" max="7426" width="5.42578125" style="2" customWidth="1"/>
    <col min="7427" max="7427" width="5.140625" style="2" customWidth="1"/>
    <col min="7428" max="7428" width="37.85546875" style="2" customWidth="1"/>
    <col min="7429" max="7429" width="14.5703125" style="2" customWidth="1"/>
    <col min="7430" max="7430" width="13.85546875" style="2" customWidth="1"/>
    <col min="7431" max="7431" width="7.7109375" style="2" customWidth="1"/>
    <col min="7432" max="7680" width="9.140625" style="2"/>
    <col min="7681" max="7681" width="4" style="2" customWidth="1"/>
    <col min="7682" max="7682" width="5.42578125" style="2" customWidth="1"/>
    <col min="7683" max="7683" width="5.140625" style="2" customWidth="1"/>
    <col min="7684" max="7684" width="37.85546875" style="2" customWidth="1"/>
    <col min="7685" max="7685" width="14.5703125" style="2" customWidth="1"/>
    <col min="7686" max="7686" width="13.85546875" style="2" customWidth="1"/>
    <col min="7687" max="7687" width="7.7109375" style="2" customWidth="1"/>
    <col min="7688" max="7936" width="9.140625" style="2"/>
    <col min="7937" max="7937" width="4" style="2" customWidth="1"/>
    <col min="7938" max="7938" width="5.42578125" style="2" customWidth="1"/>
    <col min="7939" max="7939" width="5.140625" style="2" customWidth="1"/>
    <col min="7940" max="7940" width="37.85546875" style="2" customWidth="1"/>
    <col min="7941" max="7941" width="14.5703125" style="2" customWidth="1"/>
    <col min="7942" max="7942" width="13.85546875" style="2" customWidth="1"/>
    <col min="7943" max="7943" width="7.7109375" style="2" customWidth="1"/>
    <col min="7944" max="8192" width="9.140625" style="2"/>
    <col min="8193" max="8193" width="4" style="2" customWidth="1"/>
    <col min="8194" max="8194" width="5.42578125" style="2" customWidth="1"/>
    <col min="8195" max="8195" width="5.140625" style="2" customWidth="1"/>
    <col min="8196" max="8196" width="37.85546875" style="2" customWidth="1"/>
    <col min="8197" max="8197" width="14.5703125" style="2" customWidth="1"/>
    <col min="8198" max="8198" width="13.85546875" style="2" customWidth="1"/>
    <col min="8199" max="8199" width="7.7109375" style="2" customWidth="1"/>
    <col min="8200" max="8448" width="9.140625" style="2"/>
    <col min="8449" max="8449" width="4" style="2" customWidth="1"/>
    <col min="8450" max="8450" width="5.42578125" style="2" customWidth="1"/>
    <col min="8451" max="8451" width="5.140625" style="2" customWidth="1"/>
    <col min="8452" max="8452" width="37.85546875" style="2" customWidth="1"/>
    <col min="8453" max="8453" width="14.5703125" style="2" customWidth="1"/>
    <col min="8454" max="8454" width="13.85546875" style="2" customWidth="1"/>
    <col min="8455" max="8455" width="7.7109375" style="2" customWidth="1"/>
    <col min="8456" max="8704" width="9.140625" style="2"/>
    <col min="8705" max="8705" width="4" style="2" customWidth="1"/>
    <col min="8706" max="8706" width="5.42578125" style="2" customWidth="1"/>
    <col min="8707" max="8707" width="5.140625" style="2" customWidth="1"/>
    <col min="8708" max="8708" width="37.85546875" style="2" customWidth="1"/>
    <col min="8709" max="8709" width="14.5703125" style="2" customWidth="1"/>
    <col min="8710" max="8710" width="13.85546875" style="2" customWidth="1"/>
    <col min="8711" max="8711" width="7.7109375" style="2" customWidth="1"/>
    <col min="8712" max="8960" width="9.140625" style="2"/>
    <col min="8961" max="8961" width="4" style="2" customWidth="1"/>
    <col min="8962" max="8962" width="5.42578125" style="2" customWidth="1"/>
    <col min="8963" max="8963" width="5.140625" style="2" customWidth="1"/>
    <col min="8964" max="8964" width="37.85546875" style="2" customWidth="1"/>
    <col min="8965" max="8965" width="14.5703125" style="2" customWidth="1"/>
    <col min="8966" max="8966" width="13.85546875" style="2" customWidth="1"/>
    <col min="8967" max="8967" width="7.7109375" style="2" customWidth="1"/>
    <col min="8968" max="9216" width="9.140625" style="2"/>
    <col min="9217" max="9217" width="4" style="2" customWidth="1"/>
    <col min="9218" max="9218" width="5.42578125" style="2" customWidth="1"/>
    <col min="9219" max="9219" width="5.140625" style="2" customWidth="1"/>
    <col min="9220" max="9220" width="37.85546875" style="2" customWidth="1"/>
    <col min="9221" max="9221" width="14.5703125" style="2" customWidth="1"/>
    <col min="9222" max="9222" width="13.85546875" style="2" customWidth="1"/>
    <col min="9223" max="9223" width="7.7109375" style="2" customWidth="1"/>
    <col min="9224" max="9472" width="9.140625" style="2"/>
    <col min="9473" max="9473" width="4" style="2" customWidth="1"/>
    <col min="9474" max="9474" width="5.42578125" style="2" customWidth="1"/>
    <col min="9475" max="9475" width="5.140625" style="2" customWidth="1"/>
    <col min="9476" max="9476" width="37.85546875" style="2" customWidth="1"/>
    <col min="9477" max="9477" width="14.5703125" style="2" customWidth="1"/>
    <col min="9478" max="9478" width="13.85546875" style="2" customWidth="1"/>
    <col min="9479" max="9479" width="7.7109375" style="2" customWidth="1"/>
    <col min="9480" max="9728" width="9.140625" style="2"/>
    <col min="9729" max="9729" width="4" style="2" customWidth="1"/>
    <col min="9730" max="9730" width="5.42578125" style="2" customWidth="1"/>
    <col min="9731" max="9731" width="5.140625" style="2" customWidth="1"/>
    <col min="9732" max="9732" width="37.85546875" style="2" customWidth="1"/>
    <col min="9733" max="9733" width="14.5703125" style="2" customWidth="1"/>
    <col min="9734" max="9734" width="13.85546875" style="2" customWidth="1"/>
    <col min="9735" max="9735" width="7.7109375" style="2" customWidth="1"/>
    <col min="9736" max="9984" width="9.140625" style="2"/>
    <col min="9985" max="9985" width="4" style="2" customWidth="1"/>
    <col min="9986" max="9986" width="5.42578125" style="2" customWidth="1"/>
    <col min="9987" max="9987" width="5.140625" style="2" customWidth="1"/>
    <col min="9988" max="9988" width="37.85546875" style="2" customWidth="1"/>
    <col min="9989" max="9989" width="14.5703125" style="2" customWidth="1"/>
    <col min="9990" max="9990" width="13.85546875" style="2" customWidth="1"/>
    <col min="9991" max="9991" width="7.7109375" style="2" customWidth="1"/>
    <col min="9992" max="10240" width="9.140625" style="2"/>
    <col min="10241" max="10241" width="4" style="2" customWidth="1"/>
    <col min="10242" max="10242" width="5.42578125" style="2" customWidth="1"/>
    <col min="10243" max="10243" width="5.140625" style="2" customWidth="1"/>
    <col min="10244" max="10244" width="37.85546875" style="2" customWidth="1"/>
    <col min="10245" max="10245" width="14.5703125" style="2" customWidth="1"/>
    <col min="10246" max="10246" width="13.85546875" style="2" customWidth="1"/>
    <col min="10247" max="10247" width="7.7109375" style="2" customWidth="1"/>
    <col min="10248" max="10496" width="9.140625" style="2"/>
    <col min="10497" max="10497" width="4" style="2" customWidth="1"/>
    <col min="10498" max="10498" width="5.42578125" style="2" customWidth="1"/>
    <col min="10499" max="10499" width="5.140625" style="2" customWidth="1"/>
    <col min="10500" max="10500" width="37.85546875" style="2" customWidth="1"/>
    <col min="10501" max="10501" width="14.5703125" style="2" customWidth="1"/>
    <col min="10502" max="10502" width="13.85546875" style="2" customWidth="1"/>
    <col min="10503" max="10503" width="7.7109375" style="2" customWidth="1"/>
    <col min="10504" max="10752" width="9.140625" style="2"/>
    <col min="10753" max="10753" width="4" style="2" customWidth="1"/>
    <col min="10754" max="10754" width="5.42578125" style="2" customWidth="1"/>
    <col min="10755" max="10755" width="5.140625" style="2" customWidth="1"/>
    <col min="10756" max="10756" width="37.85546875" style="2" customWidth="1"/>
    <col min="10757" max="10757" width="14.5703125" style="2" customWidth="1"/>
    <col min="10758" max="10758" width="13.85546875" style="2" customWidth="1"/>
    <col min="10759" max="10759" width="7.7109375" style="2" customWidth="1"/>
    <col min="10760" max="11008" width="9.140625" style="2"/>
    <col min="11009" max="11009" width="4" style="2" customWidth="1"/>
    <col min="11010" max="11010" width="5.42578125" style="2" customWidth="1"/>
    <col min="11011" max="11011" width="5.140625" style="2" customWidth="1"/>
    <col min="11012" max="11012" width="37.85546875" style="2" customWidth="1"/>
    <col min="11013" max="11013" width="14.5703125" style="2" customWidth="1"/>
    <col min="11014" max="11014" width="13.85546875" style="2" customWidth="1"/>
    <col min="11015" max="11015" width="7.7109375" style="2" customWidth="1"/>
    <col min="11016" max="11264" width="9.140625" style="2"/>
    <col min="11265" max="11265" width="4" style="2" customWidth="1"/>
    <col min="11266" max="11266" width="5.42578125" style="2" customWidth="1"/>
    <col min="11267" max="11267" width="5.140625" style="2" customWidth="1"/>
    <col min="11268" max="11268" width="37.85546875" style="2" customWidth="1"/>
    <col min="11269" max="11269" width="14.5703125" style="2" customWidth="1"/>
    <col min="11270" max="11270" width="13.85546875" style="2" customWidth="1"/>
    <col min="11271" max="11271" width="7.7109375" style="2" customWidth="1"/>
    <col min="11272" max="11520" width="9.140625" style="2"/>
    <col min="11521" max="11521" width="4" style="2" customWidth="1"/>
    <col min="11522" max="11522" width="5.42578125" style="2" customWidth="1"/>
    <col min="11523" max="11523" width="5.140625" style="2" customWidth="1"/>
    <col min="11524" max="11524" width="37.85546875" style="2" customWidth="1"/>
    <col min="11525" max="11525" width="14.5703125" style="2" customWidth="1"/>
    <col min="11526" max="11526" width="13.85546875" style="2" customWidth="1"/>
    <col min="11527" max="11527" width="7.7109375" style="2" customWidth="1"/>
    <col min="11528" max="11776" width="9.140625" style="2"/>
    <col min="11777" max="11777" width="4" style="2" customWidth="1"/>
    <col min="11778" max="11778" width="5.42578125" style="2" customWidth="1"/>
    <col min="11779" max="11779" width="5.140625" style="2" customWidth="1"/>
    <col min="11780" max="11780" width="37.85546875" style="2" customWidth="1"/>
    <col min="11781" max="11781" width="14.5703125" style="2" customWidth="1"/>
    <col min="11782" max="11782" width="13.85546875" style="2" customWidth="1"/>
    <col min="11783" max="11783" width="7.7109375" style="2" customWidth="1"/>
    <col min="11784" max="12032" width="9.140625" style="2"/>
    <col min="12033" max="12033" width="4" style="2" customWidth="1"/>
    <col min="12034" max="12034" width="5.42578125" style="2" customWidth="1"/>
    <col min="12035" max="12035" width="5.140625" style="2" customWidth="1"/>
    <col min="12036" max="12036" width="37.85546875" style="2" customWidth="1"/>
    <col min="12037" max="12037" width="14.5703125" style="2" customWidth="1"/>
    <col min="12038" max="12038" width="13.85546875" style="2" customWidth="1"/>
    <col min="12039" max="12039" width="7.7109375" style="2" customWidth="1"/>
    <col min="12040" max="12288" width="9.140625" style="2"/>
    <col min="12289" max="12289" width="4" style="2" customWidth="1"/>
    <col min="12290" max="12290" width="5.42578125" style="2" customWidth="1"/>
    <col min="12291" max="12291" width="5.140625" style="2" customWidth="1"/>
    <col min="12292" max="12292" width="37.85546875" style="2" customWidth="1"/>
    <col min="12293" max="12293" width="14.5703125" style="2" customWidth="1"/>
    <col min="12294" max="12294" width="13.85546875" style="2" customWidth="1"/>
    <col min="12295" max="12295" width="7.7109375" style="2" customWidth="1"/>
    <col min="12296" max="12544" width="9.140625" style="2"/>
    <col min="12545" max="12545" width="4" style="2" customWidth="1"/>
    <col min="12546" max="12546" width="5.42578125" style="2" customWidth="1"/>
    <col min="12547" max="12547" width="5.140625" style="2" customWidth="1"/>
    <col min="12548" max="12548" width="37.85546875" style="2" customWidth="1"/>
    <col min="12549" max="12549" width="14.5703125" style="2" customWidth="1"/>
    <col min="12550" max="12550" width="13.85546875" style="2" customWidth="1"/>
    <col min="12551" max="12551" width="7.7109375" style="2" customWidth="1"/>
    <col min="12552" max="12800" width="9.140625" style="2"/>
    <col min="12801" max="12801" width="4" style="2" customWidth="1"/>
    <col min="12802" max="12802" width="5.42578125" style="2" customWidth="1"/>
    <col min="12803" max="12803" width="5.140625" style="2" customWidth="1"/>
    <col min="12804" max="12804" width="37.85546875" style="2" customWidth="1"/>
    <col min="12805" max="12805" width="14.5703125" style="2" customWidth="1"/>
    <col min="12806" max="12806" width="13.85546875" style="2" customWidth="1"/>
    <col min="12807" max="12807" width="7.7109375" style="2" customWidth="1"/>
    <col min="12808" max="13056" width="9.140625" style="2"/>
    <col min="13057" max="13057" width="4" style="2" customWidth="1"/>
    <col min="13058" max="13058" width="5.42578125" style="2" customWidth="1"/>
    <col min="13059" max="13059" width="5.140625" style="2" customWidth="1"/>
    <col min="13060" max="13060" width="37.85546875" style="2" customWidth="1"/>
    <col min="13061" max="13061" width="14.5703125" style="2" customWidth="1"/>
    <col min="13062" max="13062" width="13.85546875" style="2" customWidth="1"/>
    <col min="13063" max="13063" width="7.7109375" style="2" customWidth="1"/>
    <col min="13064" max="13312" width="9.140625" style="2"/>
    <col min="13313" max="13313" width="4" style="2" customWidth="1"/>
    <col min="13314" max="13314" width="5.42578125" style="2" customWidth="1"/>
    <col min="13315" max="13315" width="5.140625" style="2" customWidth="1"/>
    <col min="13316" max="13316" width="37.85546875" style="2" customWidth="1"/>
    <col min="13317" max="13317" width="14.5703125" style="2" customWidth="1"/>
    <col min="13318" max="13318" width="13.85546875" style="2" customWidth="1"/>
    <col min="13319" max="13319" width="7.7109375" style="2" customWidth="1"/>
    <col min="13320" max="13568" width="9.140625" style="2"/>
    <col min="13569" max="13569" width="4" style="2" customWidth="1"/>
    <col min="13570" max="13570" width="5.42578125" style="2" customWidth="1"/>
    <col min="13571" max="13571" width="5.140625" style="2" customWidth="1"/>
    <col min="13572" max="13572" width="37.85546875" style="2" customWidth="1"/>
    <col min="13573" max="13573" width="14.5703125" style="2" customWidth="1"/>
    <col min="13574" max="13574" width="13.85546875" style="2" customWidth="1"/>
    <col min="13575" max="13575" width="7.7109375" style="2" customWidth="1"/>
    <col min="13576" max="13824" width="9.140625" style="2"/>
    <col min="13825" max="13825" width="4" style="2" customWidth="1"/>
    <col min="13826" max="13826" width="5.42578125" style="2" customWidth="1"/>
    <col min="13827" max="13827" width="5.140625" style="2" customWidth="1"/>
    <col min="13828" max="13828" width="37.85546875" style="2" customWidth="1"/>
    <col min="13829" max="13829" width="14.5703125" style="2" customWidth="1"/>
    <col min="13830" max="13830" width="13.85546875" style="2" customWidth="1"/>
    <col min="13831" max="13831" width="7.7109375" style="2" customWidth="1"/>
    <col min="13832" max="14080" width="9.140625" style="2"/>
    <col min="14081" max="14081" width="4" style="2" customWidth="1"/>
    <col min="14082" max="14082" width="5.42578125" style="2" customWidth="1"/>
    <col min="14083" max="14083" width="5.140625" style="2" customWidth="1"/>
    <col min="14084" max="14084" width="37.85546875" style="2" customWidth="1"/>
    <col min="14085" max="14085" width="14.5703125" style="2" customWidth="1"/>
    <col min="14086" max="14086" width="13.85546875" style="2" customWidth="1"/>
    <col min="14087" max="14087" width="7.7109375" style="2" customWidth="1"/>
    <col min="14088" max="14336" width="9.140625" style="2"/>
    <col min="14337" max="14337" width="4" style="2" customWidth="1"/>
    <col min="14338" max="14338" width="5.42578125" style="2" customWidth="1"/>
    <col min="14339" max="14339" width="5.140625" style="2" customWidth="1"/>
    <col min="14340" max="14340" width="37.85546875" style="2" customWidth="1"/>
    <col min="14341" max="14341" width="14.5703125" style="2" customWidth="1"/>
    <col min="14342" max="14342" width="13.85546875" style="2" customWidth="1"/>
    <col min="14343" max="14343" width="7.7109375" style="2" customWidth="1"/>
    <col min="14344" max="14592" width="9.140625" style="2"/>
    <col min="14593" max="14593" width="4" style="2" customWidth="1"/>
    <col min="14594" max="14594" width="5.42578125" style="2" customWidth="1"/>
    <col min="14595" max="14595" width="5.140625" style="2" customWidth="1"/>
    <col min="14596" max="14596" width="37.85546875" style="2" customWidth="1"/>
    <col min="14597" max="14597" width="14.5703125" style="2" customWidth="1"/>
    <col min="14598" max="14598" width="13.85546875" style="2" customWidth="1"/>
    <col min="14599" max="14599" width="7.7109375" style="2" customWidth="1"/>
    <col min="14600" max="14848" width="9.140625" style="2"/>
    <col min="14849" max="14849" width="4" style="2" customWidth="1"/>
    <col min="14850" max="14850" width="5.42578125" style="2" customWidth="1"/>
    <col min="14851" max="14851" width="5.140625" style="2" customWidth="1"/>
    <col min="14852" max="14852" width="37.85546875" style="2" customWidth="1"/>
    <col min="14853" max="14853" width="14.5703125" style="2" customWidth="1"/>
    <col min="14854" max="14854" width="13.85546875" style="2" customWidth="1"/>
    <col min="14855" max="14855" width="7.7109375" style="2" customWidth="1"/>
    <col min="14856" max="15104" width="9.140625" style="2"/>
    <col min="15105" max="15105" width="4" style="2" customWidth="1"/>
    <col min="15106" max="15106" width="5.42578125" style="2" customWidth="1"/>
    <col min="15107" max="15107" width="5.140625" style="2" customWidth="1"/>
    <col min="15108" max="15108" width="37.85546875" style="2" customWidth="1"/>
    <col min="15109" max="15109" width="14.5703125" style="2" customWidth="1"/>
    <col min="15110" max="15110" width="13.85546875" style="2" customWidth="1"/>
    <col min="15111" max="15111" width="7.7109375" style="2" customWidth="1"/>
    <col min="15112" max="15360" width="9.140625" style="2"/>
    <col min="15361" max="15361" width="4" style="2" customWidth="1"/>
    <col min="15362" max="15362" width="5.42578125" style="2" customWidth="1"/>
    <col min="15363" max="15363" width="5.140625" style="2" customWidth="1"/>
    <col min="15364" max="15364" width="37.85546875" style="2" customWidth="1"/>
    <col min="15365" max="15365" width="14.5703125" style="2" customWidth="1"/>
    <col min="15366" max="15366" width="13.85546875" style="2" customWidth="1"/>
    <col min="15367" max="15367" width="7.7109375" style="2" customWidth="1"/>
    <col min="15368" max="15616" width="9.140625" style="2"/>
    <col min="15617" max="15617" width="4" style="2" customWidth="1"/>
    <col min="15618" max="15618" width="5.42578125" style="2" customWidth="1"/>
    <col min="15619" max="15619" width="5.140625" style="2" customWidth="1"/>
    <col min="15620" max="15620" width="37.85546875" style="2" customWidth="1"/>
    <col min="15621" max="15621" width="14.5703125" style="2" customWidth="1"/>
    <col min="15622" max="15622" width="13.85546875" style="2" customWidth="1"/>
    <col min="15623" max="15623" width="7.7109375" style="2" customWidth="1"/>
    <col min="15624" max="15872" width="9.140625" style="2"/>
    <col min="15873" max="15873" width="4" style="2" customWidth="1"/>
    <col min="15874" max="15874" width="5.42578125" style="2" customWidth="1"/>
    <col min="15875" max="15875" width="5.140625" style="2" customWidth="1"/>
    <col min="15876" max="15876" width="37.85546875" style="2" customWidth="1"/>
    <col min="15877" max="15877" width="14.5703125" style="2" customWidth="1"/>
    <col min="15878" max="15878" width="13.85546875" style="2" customWidth="1"/>
    <col min="15879" max="15879" width="7.7109375" style="2" customWidth="1"/>
    <col min="15880" max="16128" width="9.140625" style="2"/>
    <col min="16129" max="16129" width="4" style="2" customWidth="1"/>
    <col min="16130" max="16130" width="5.42578125" style="2" customWidth="1"/>
    <col min="16131" max="16131" width="5.140625" style="2" customWidth="1"/>
    <col min="16132" max="16132" width="37.85546875" style="2" customWidth="1"/>
    <col min="16133" max="16133" width="14.5703125" style="2" customWidth="1"/>
    <col min="16134" max="16134" width="13.85546875" style="2" customWidth="1"/>
    <col min="16135" max="16135" width="7.7109375" style="2" customWidth="1"/>
    <col min="16136" max="16384" width="9.140625" style="2"/>
  </cols>
  <sheetData>
    <row r="1" spans="1:7" ht="13.5" customHeight="1" x14ac:dyDescent="0.25">
      <c r="A1" s="1" t="s">
        <v>0</v>
      </c>
      <c r="B1" s="73" t="s">
        <v>1</v>
      </c>
      <c r="C1" s="73"/>
      <c r="D1" s="73"/>
      <c r="E1" s="74" t="s">
        <v>2</v>
      </c>
      <c r="F1" s="74"/>
      <c r="G1" s="74"/>
    </row>
    <row r="2" spans="1:7" x14ac:dyDescent="0.25">
      <c r="A2" s="1" t="s">
        <v>3</v>
      </c>
      <c r="C2" s="48" t="s">
        <v>4</v>
      </c>
    </row>
    <row r="3" spans="1:7" ht="12.75" customHeight="1" x14ac:dyDescent="0.25">
      <c r="A3" s="1" t="s">
        <v>5</v>
      </c>
      <c r="B3" s="73" t="s">
        <v>1</v>
      </c>
      <c r="C3" s="73"/>
      <c r="D3" s="73"/>
      <c r="E3" s="5" t="s">
        <v>4</v>
      </c>
      <c r="F3" s="6" t="s">
        <v>1</v>
      </c>
    </row>
    <row r="4" spans="1:7" ht="13.5" customHeight="1" x14ac:dyDescent="0.25">
      <c r="A4" s="75" t="s">
        <v>194</v>
      </c>
      <c r="B4" s="75"/>
      <c r="C4" s="75"/>
      <c r="D4" s="75"/>
      <c r="E4" s="75"/>
      <c r="F4" s="75"/>
      <c r="G4" s="75"/>
    </row>
    <row r="5" spans="1:7" ht="13.5" customHeight="1" x14ac:dyDescent="0.25">
      <c r="A5" s="1" t="s">
        <v>6</v>
      </c>
    </row>
    <row r="6" spans="1:7" ht="18.75" customHeight="1" x14ac:dyDescent="0.25">
      <c r="A6" s="7" t="s">
        <v>7</v>
      </c>
      <c r="B6" s="8" t="s">
        <v>8</v>
      </c>
      <c r="C6" s="49" t="s">
        <v>9</v>
      </c>
      <c r="D6" s="9" t="s">
        <v>10</v>
      </c>
      <c r="E6" s="10" t="s">
        <v>11</v>
      </c>
      <c r="F6" s="41" t="s">
        <v>12</v>
      </c>
      <c r="G6" s="7" t="s">
        <v>13</v>
      </c>
    </row>
    <row r="7" spans="1:7" ht="14.25" customHeight="1" x14ac:dyDescent="0.25">
      <c r="A7" s="42" t="s">
        <v>19</v>
      </c>
      <c r="B7" s="11"/>
      <c r="C7" s="49"/>
      <c r="D7" s="12" t="s">
        <v>20</v>
      </c>
      <c r="E7" s="13">
        <f>E8</f>
        <v>230583</v>
      </c>
      <c r="F7" s="22">
        <f>F8</f>
        <v>117870.66</v>
      </c>
      <c r="G7" s="14">
        <f t="shared" ref="G7:G44" si="0">F7/E7</f>
        <v>0.51118538660699187</v>
      </c>
    </row>
    <row r="8" spans="1:7" ht="14.25" customHeight="1" x14ac:dyDescent="0.25">
      <c r="A8" s="53"/>
      <c r="B8" s="15" t="s">
        <v>21</v>
      </c>
      <c r="C8" s="49"/>
      <c r="D8" s="16" t="s">
        <v>22</v>
      </c>
      <c r="E8" s="17">
        <f>SUM(E9:E9)</f>
        <v>230583</v>
      </c>
      <c r="F8" s="17">
        <f>SUM(F9:F9)</f>
        <v>117870.66</v>
      </c>
      <c r="G8" s="23">
        <f t="shared" si="0"/>
        <v>0.51118538660699187</v>
      </c>
    </row>
    <row r="9" spans="1:7" ht="44.25" customHeight="1" x14ac:dyDescent="0.25">
      <c r="A9" s="54"/>
      <c r="B9" s="8"/>
      <c r="C9" s="49" t="s">
        <v>23</v>
      </c>
      <c r="D9" s="19" t="s">
        <v>24</v>
      </c>
      <c r="E9" s="20">
        <v>230583</v>
      </c>
      <c r="F9" s="24">
        <v>117870.66</v>
      </c>
      <c r="G9" s="25">
        <f>F9/E9</f>
        <v>0.51118538660699187</v>
      </c>
    </row>
    <row r="10" spans="1:7" ht="19.5" customHeight="1" x14ac:dyDescent="0.25">
      <c r="A10" s="32">
        <v>600</v>
      </c>
      <c r="B10" s="11"/>
      <c r="C10" s="49"/>
      <c r="D10" s="12" t="s">
        <v>25</v>
      </c>
      <c r="E10" s="13">
        <f>SUM(E15+E20+E11)</f>
        <v>19502772.670000002</v>
      </c>
      <c r="F10" s="13">
        <f>SUM(F15+F20+F11)</f>
        <v>1640619.46</v>
      </c>
      <c r="G10" s="14">
        <f t="shared" si="0"/>
        <v>8.412237007323943E-2</v>
      </c>
    </row>
    <row r="11" spans="1:7" ht="18.75" customHeight="1" x14ac:dyDescent="0.25">
      <c r="A11" s="53"/>
      <c r="B11" s="15" t="s">
        <v>165</v>
      </c>
      <c r="C11" s="43"/>
      <c r="D11" s="16" t="s">
        <v>166</v>
      </c>
      <c r="E11" s="17">
        <f>SUM(E12:E14)</f>
        <v>433184</v>
      </c>
      <c r="F11" s="17">
        <f>SUM(F12:F14)</f>
        <v>60512.639999999999</v>
      </c>
      <c r="G11" s="23">
        <f t="shared" si="0"/>
        <v>0.13969269409765828</v>
      </c>
    </row>
    <row r="12" spans="1:7" ht="32.25" customHeight="1" x14ac:dyDescent="0.25">
      <c r="A12" s="62"/>
      <c r="B12" s="64"/>
      <c r="C12" s="49" t="s">
        <v>167</v>
      </c>
      <c r="D12" s="27" t="s">
        <v>168</v>
      </c>
      <c r="E12" s="26">
        <v>329184</v>
      </c>
      <c r="F12" s="26">
        <v>5040</v>
      </c>
      <c r="G12" s="25">
        <f t="shared" si="0"/>
        <v>1.5310586176727909E-2</v>
      </c>
    </row>
    <row r="13" spans="1:7" ht="47.25" customHeight="1" x14ac:dyDescent="0.25">
      <c r="A13" s="62"/>
      <c r="B13" s="64"/>
      <c r="C13" s="49" t="s">
        <v>23</v>
      </c>
      <c r="D13" s="27" t="s">
        <v>24</v>
      </c>
      <c r="E13" s="26">
        <v>0</v>
      </c>
      <c r="F13" s="26">
        <v>1532.64</v>
      </c>
      <c r="G13" s="25"/>
    </row>
    <row r="14" spans="1:7" ht="45.75" customHeight="1" x14ac:dyDescent="0.25">
      <c r="A14" s="62"/>
      <c r="B14" s="65"/>
      <c r="C14" s="49" t="s">
        <v>161</v>
      </c>
      <c r="D14" s="27" t="s">
        <v>169</v>
      </c>
      <c r="E14" s="26">
        <v>104000</v>
      </c>
      <c r="F14" s="26">
        <v>53940</v>
      </c>
      <c r="G14" s="25">
        <f t="shared" si="0"/>
        <v>0.51865384615384613</v>
      </c>
    </row>
    <row r="15" spans="1:7" ht="16.5" customHeight="1" x14ac:dyDescent="0.25">
      <c r="A15" s="55"/>
      <c r="B15" s="15">
        <v>60014</v>
      </c>
      <c r="C15" s="49"/>
      <c r="D15" s="16" t="s">
        <v>26</v>
      </c>
      <c r="E15" s="17">
        <f>SUM(E16:E19)</f>
        <v>19066088.670000002</v>
      </c>
      <c r="F15" s="17">
        <f>SUM(F16:F19)</f>
        <v>1579917.34</v>
      </c>
      <c r="G15" s="23">
        <f t="shared" si="0"/>
        <v>8.2865309573743842E-2</v>
      </c>
    </row>
    <row r="16" spans="1:7" ht="16.5" customHeight="1" x14ac:dyDescent="0.25">
      <c r="A16" s="55"/>
      <c r="B16" s="56"/>
      <c r="C16" s="49" t="s">
        <v>31</v>
      </c>
      <c r="D16" s="27" t="s">
        <v>32</v>
      </c>
      <c r="E16" s="26">
        <v>50858</v>
      </c>
      <c r="F16" s="44">
        <v>50858.62</v>
      </c>
      <c r="G16" s="25">
        <f>F16/E16</f>
        <v>1.0000121908057731</v>
      </c>
    </row>
    <row r="17" spans="1:7" ht="22.5" x14ac:dyDescent="0.25">
      <c r="A17" s="55"/>
      <c r="B17" s="56"/>
      <c r="C17" s="49" t="s">
        <v>56</v>
      </c>
      <c r="D17" s="27" t="s">
        <v>158</v>
      </c>
      <c r="E17" s="26">
        <v>0</v>
      </c>
      <c r="F17" s="44">
        <v>1374.16</v>
      </c>
      <c r="G17" s="25"/>
    </row>
    <row r="18" spans="1:7" ht="55.5" customHeight="1" x14ac:dyDescent="0.25">
      <c r="A18" s="55"/>
      <c r="B18" s="56"/>
      <c r="C18" s="49" t="s">
        <v>34</v>
      </c>
      <c r="D18" s="19" t="s">
        <v>35</v>
      </c>
      <c r="E18" s="26">
        <v>6773657</v>
      </c>
      <c r="F18" s="44">
        <v>1527684.56</v>
      </c>
      <c r="G18" s="25">
        <f>F18/E18</f>
        <v>0.22553320311317801</v>
      </c>
    </row>
    <row r="19" spans="1:7" ht="57" customHeight="1" x14ac:dyDescent="0.25">
      <c r="A19" s="55"/>
      <c r="B19" s="56"/>
      <c r="C19" s="49" t="s">
        <v>156</v>
      </c>
      <c r="D19" s="19" t="s">
        <v>157</v>
      </c>
      <c r="E19" s="26">
        <v>12241573.67</v>
      </c>
      <c r="F19" s="44">
        <v>0</v>
      </c>
      <c r="G19" s="25">
        <f>F19/E19</f>
        <v>0</v>
      </c>
    </row>
    <row r="20" spans="1:7" ht="20.25" customHeight="1" x14ac:dyDescent="0.25">
      <c r="A20" s="55"/>
      <c r="B20" s="15" t="s">
        <v>36</v>
      </c>
      <c r="C20" s="43"/>
      <c r="D20" s="16" t="s">
        <v>16</v>
      </c>
      <c r="E20" s="17">
        <f>SUM(E21:E23)</f>
        <v>3500</v>
      </c>
      <c r="F20" s="17">
        <f>SUM(F21:F23)</f>
        <v>189.48</v>
      </c>
      <c r="G20" s="23">
        <f t="shared" si="0"/>
        <v>5.4137142857142856E-2</v>
      </c>
    </row>
    <row r="21" spans="1:7" ht="21" customHeight="1" x14ac:dyDescent="0.25">
      <c r="A21" s="55"/>
      <c r="B21" s="58"/>
      <c r="C21" s="49" t="s">
        <v>40</v>
      </c>
      <c r="D21" s="19" t="s">
        <v>75</v>
      </c>
      <c r="E21" s="20">
        <v>0</v>
      </c>
      <c r="F21" s="24">
        <v>10.48</v>
      </c>
      <c r="G21" s="25"/>
    </row>
    <row r="22" spans="1:7" ht="16.5" customHeight="1" x14ac:dyDescent="0.25">
      <c r="A22" s="55"/>
      <c r="B22" s="59"/>
      <c r="C22" s="49" t="s">
        <v>17</v>
      </c>
      <c r="D22" s="19" t="s">
        <v>18</v>
      </c>
      <c r="E22" s="20">
        <v>3500</v>
      </c>
      <c r="F22" s="24">
        <v>0</v>
      </c>
      <c r="G22" s="25">
        <f t="shared" si="0"/>
        <v>0</v>
      </c>
    </row>
    <row r="23" spans="1:7" ht="16.5" customHeight="1" x14ac:dyDescent="0.25">
      <c r="A23" s="52"/>
      <c r="B23" s="57"/>
      <c r="C23" s="49" t="s">
        <v>31</v>
      </c>
      <c r="D23" s="27" t="s">
        <v>32</v>
      </c>
      <c r="E23" s="20">
        <v>0</v>
      </c>
      <c r="F23" s="24">
        <v>179</v>
      </c>
      <c r="G23" s="25"/>
    </row>
    <row r="24" spans="1:7" ht="20.25" customHeight="1" x14ac:dyDescent="0.25">
      <c r="A24" s="32">
        <v>700</v>
      </c>
      <c r="B24" s="11"/>
      <c r="C24" s="49"/>
      <c r="D24" s="12" t="s">
        <v>37</v>
      </c>
      <c r="E24" s="13">
        <f>SUM(E25)</f>
        <v>420000</v>
      </c>
      <c r="F24" s="13">
        <f>SUM(F25)</f>
        <v>405650.98</v>
      </c>
      <c r="G24" s="14">
        <f t="shared" si="0"/>
        <v>0.96583566666666665</v>
      </c>
    </row>
    <row r="25" spans="1:7" ht="18.75" customHeight="1" x14ac:dyDescent="0.25">
      <c r="A25" s="51"/>
      <c r="B25" s="15">
        <v>70005</v>
      </c>
      <c r="C25" s="49"/>
      <c r="D25" s="16" t="s">
        <v>38</v>
      </c>
      <c r="E25" s="17">
        <f>SUM(E26:E31)</f>
        <v>420000</v>
      </c>
      <c r="F25" s="17">
        <f>SUM(F26:F31)</f>
        <v>405650.98</v>
      </c>
      <c r="G25" s="23">
        <f t="shared" si="0"/>
        <v>0.96583566666666665</v>
      </c>
    </row>
    <row r="26" spans="1:7" ht="22.5" x14ac:dyDescent="0.25">
      <c r="A26" s="55"/>
      <c r="B26" s="58"/>
      <c r="C26" s="49" t="s">
        <v>39</v>
      </c>
      <c r="D26" s="19" t="s">
        <v>180</v>
      </c>
      <c r="E26" s="20">
        <v>4475</v>
      </c>
      <c r="F26" s="24">
        <v>4474.78</v>
      </c>
      <c r="G26" s="21">
        <f t="shared" si="0"/>
        <v>0.99995083798882678</v>
      </c>
    </row>
    <row r="27" spans="1:7" ht="15.75" customHeight="1" x14ac:dyDescent="0.25">
      <c r="A27" s="55"/>
      <c r="B27" s="59"/>
      <c r="C27" s="49" t="s">
        <v>29</v>
      </c>
      <c r="D27" s="27" t="s">
        <v>30</v>
      </c>
      <c r="E27" s="20">
        <v>50</v>
      </c>
      <c r="F27" s="24">
        <v>836.97</v>
      </c>
      <c r="G27" s="21">
        <f t="shared" si="0"/>
        <v>16.7394</v>
      </c>
    </row>
    <row r="28" spans="1:7" ht="15.75" customHeight="1" x14ac:dyDescent="0.25">
      <c r="A28" s="55"/>
      <c r="B28" s="59"/>
      <c r="C28" s="49" t="s">
        <v>31</v>
      </c>
      <c r="D28" s="27" t="s">
        <v>32</v>
      </c>
      <c r="E28" s="20">
        <v>0</v>
      </c>
      <c r="F28" s="24">
        <v>2400.92</v>
      </c>
      <c r="G28" s="21"/>
    </row>
    <row r="29" spans="1:7" ht="45" customHeight="1" x14ac:dyDescent="0.25">
      <c r="A29" s="52"/>
      <c r="B29" s="57"/>
      <c r="C29" s="49" t="s">
        <v>14</v>
      </c>
      <c r="D29" s="19" t="s">
        <v>15</v>
      </c>
      <c r="E29" s="20">
        <v>104000</v>
      </c>
      <c r="F29" s="24">
        <v>79300</v>
      </c>
      <c r="G29" s="21">
        <f t="shared" si="0"/>
        <v>0.76249999999999996</v>
      </c>
    </row>
    <row r="30" spans="1:7" ht="48" customHeight="1" x14ac:dyDescent="0.25">
      <c r="A30" s="51"/>
      <c r="B30" s="58"/>
      <c r="C30" s="49" t="s">
        <v>43</v>
      </c>
      <c r="D30" s="19" t="s">
        <v>44</v>
      </c>
      <c r="E30" s="20">
        <v>301475</v>
      </c>
      <c r="F30" s="24">
        <v>318638.31</v>
      </c>
      <c r="G30" s="21">
        <f t="shared" si="0"/>
        <v>1.0569311219835806</v>
      </c>
    </row>
    <row r="31" spans="1:7" ht="47.25" customHeight="1" x14ac:dyDescent="0.25">
      <c r="A31" s="52"/>
      <c r="B31" s="57"/>
      <c r="C31" s="49" t="s">
        <v>23</v>
      </c>
      <c r="D31" s="19" t="s">
        <v>24</v>
      </c>
      <c r="E31" s="20">
        <v>10000</v>
      </c>
      <c r="F31" s="24">
        <v>0</v>
      </c>
      <c r="G31" s="21">
        <f t="shared" si="0"/>
        <v>0</v>
      </c>
    </row>
    <row r="32" spans="1:7" ht="19.5" customHeight="1" x14ac:dyDescent="0.25">
      <c r="A32" s="32">
        <v>710</v>
      </c>
      <c r="B32" s="11"/>
      <c r="C32" s="49"/>
      <c r="D32" s="12" t="s">
        <v>45</v>
      </c>
      <c r="E32" s="13">
        <f>SUM(E33+E37)</f>
        <v>1875429</v>
      </c>
      <c r="F32" s="13">
        <f>SUM(F33+F37)</f>
        <v>998445.04</v>
      </c>
      <c r="G32" s="14">
        <f t="shared" si="0"/>
        <v>0.53238221228316296</v>
      </c>
    </row>
    <row r="33" spans="1:7" ht="18.75" customHeight="1" x14ac:dyDescent="0.25">
      <c r="A33" s="51"/>
      <c r="B33" s="15" t="s">
        <v>46</v>
      </c>
      <c r="C33" s="49"/>
      <c r="D33" s="16" t="s">
        <v>47</v>
      </c>
      <c r="E33" s="17">
        <f>SUM(E34:E36)</f>
        <v>1322050</v>
      </c>
      <c r="F33" s="17">
        <f>SUM(F34:F36)</f>
        <v>692366.48</v>
      </c>
      <c r="G33" s="23">
        <f t="shared" si="0"/>
        <v>0.52370672818728492</v>
      </c>
    </row>
    <row r="34" spans="1:7" ht="16.5" customHeight="1" x14ac:dyDescent="0.25">
      <c r="A34" s="55"/>
      <c r="B34" s="60"/>
      <c r="C34" s="49" t="s">
        <v>48</v>
      </c>
      <c r="D34" s="27" t="s">
        <v>49</v>
      </c>
      <c r="E34" s="26">
        <v>1080000</v>
      </c>
      <c r="F34" s="26">
        <v>624649.18999999994</v>
      </c>
      <c r="G34" s="21">
        <f t="shared" si="0"/>
        <v>0.57837887962962953</v>
      </c>
    </row>
    <row r="35" spans="1:7" ht="16.5" customHeight="1" x14ac:dyDescent="0.25">
      <c r="A35" s="55"/>
      <c r="B35" s="61"/>
      <c r="C35" s="49" t="s">
        <v>29</v>
      </c>
      <c r="D35" s="27" t="s">
        <v>30</v>
      </c>
      <c r="E35" s="26">
        <v>50</v>
      </c>
      <c r="F35" s="26">
        <v>264.79000000000002</v>
      </c>
      <c r="G35" s="21">
        <f t="shared" si="0"/>
        <v>5.2958000000000007</v>
      </c>
    </row>
    <row r="36" spans="1:7" ht="42.75" customHeight="1" x14ac:dyDescent="0.25">
      <c r="A36" s="55"/>
      <c r="B36" s="57"/>
      <c r="C36" s="49" t="s">
        <v>14</v>
      </c>
      <c r="D36" s="19" t="s">
        <v>15</v>
      </c>
      <c r="E36" s="20">
        <v>242000</v>
      </c>
      <c r="F36" s="24">
        <v>67452.5</v>
      </c>
      <c r="G36" s="21">
        <f t="shared" si="0"/>
        <v>0.27872933884297518</v>
      </c>
    </row>
    <row r="37" spans="1:7" ht="21.75" customHeight="1" x14ac:dyDescent="0.25">
      <c r="A37" s="55"/>
      <c r="B37" s="15">
        <v>71015</v>
      </c>
      <c r="C37" s="49"/>
      <c r="D37" s="16" t="s">
        <v>50</v>
      </c>
      <c r="E37" s="17">
        <f>SUM(E38:E39)</f>
        <v>553379</v>
      </c>
      <c r="F37" s="28">
        <f>SUM(F38:F39)</f>
        <v>306078.56</v>
      </c>
      <c r="G37" s="23">
        <f t="shared" si="0"/>
        <v>0.55310837599547502</v>
      </c>
    </row>
    <row r="38" spans="1:7" ht="43.5" customHeight="1" x14ac:dyDescent="0.25">
      <c r="A38" s="55"/>
      <c r="B38" s="58"/>
      <c r="C38" s="49" t="s">
        <v>14</v>
      </c>
      <c r="D38" s="19" t="s">
        <v>15</v>
      </c>
      <c r="E38" s="20">
        <v>553269</v>
      </c>
      <c r="F38" s="24">
        <v>305893</v>
      </c>
      <c r="G38" s="21">
        <f t="shared" si="0"/>
        <v>0.55288295566894219</v>
      </c>
    </row>
    <row r="39" spans="1:7" ht="44.25" customHeight="1" x14ac:dyDescent="0.25">
      <c r="A39" s="52"/>
      <c r="B39" s="57"/>
      <c r="C39" s="49" t="s">
        <v>43</v>
      </c>
      <c r="D39" s="19" t="s">
        <v>44</v>
      </c>
      <c r="E39" s="20">
        <v>110</v>
      </c>
      <c r="F39" s="24">
        <v>185.56</v>
      </c>
      <c r="G39" s="21">
        <f t="shared" si="0"/>
        <v>1.6869090909090909</v>
      </c>
    </row>
    <row r="40" spans="1:7" ht="18.75" customHeight="1" x14ac:dyDescent="0.25">
      <c r="A40" s="32">
        <v>750</v>
      </c>
      <c r="B40" s="11"/>
      <c r="C40" s="49"/>
      <c r="D40" s="12" t="s">
        <v>51</v>
      </c>
      <c r="E40" s="13">
        <f>SUM(E41+E43+E49+E52)</f>
        <v>126339.3</v>
      </c>
      <c r="F40" s="13">
        <f>SUM(F41+F43+F49+F52)</f>
        <v>82564.08</v>
      </c>
      <c r="G40" s="14">
        <f t="shared" si="0"/>
        <v>0.65351066532741597</v>
      </c>
    </row>
    <row r="41" spans="1:7" ht="21" customHeight="1" x14ac:dyDescent="0.25">
      <c r="A41" s="51"/>
      <c r="B41" s="15">
        <v>75011</v>
      </c>
      <c r="C41" s="49"/>
      <c r="D41" s="16" t="s">
        <v>52</v>
      </c>
      <c r="E41" s="17">
        <f>SUM(E42:E42)</f>
        <v>36159</v>
      </c>
      <c r="F41" s="17">
        <f>SUM(F42:F42)</f>
        <v>18079.5</v>
      </c>
      <c r="G41" s="23">
        <f t="shared" si="0"/>
        <v>0.5</v>
      </c>
    </row>
    <row r="42" spans="1:7" ht="42" customHeight="1" x14ac:dyDescent="0.25">
      <c r="A42" s="55"/>
      <c r="B42" s="29"/>
      <c r="C42" s="49" t="s">
        <v>14</v>
      </c>
      <c r="D42" s="19" t="s">
        <v>15</v>
      </c>
      <c r="E42" s="20">
        <v>36159</v>
      </c>
      <c r="F42" s="24">
        <v>18079.5</v>
      </c>
      <c r="G42" s="21">
        <f t="shared" si="0"/>
        <v>0.5</v>
      </c>
    </row>
    <row r="43" spans="1:7" ht="22.5" customHeight="1" x14ac:dyDescent="0.25">
      <c r="A43" s="55"/>
      <c r="B43" s="15">
        <v>75020</v>
      </c>
      <c r="C43" s="49"/>
      <c r="D43" s="16" t="s">
        <v>53</v>
      </c>
      <c r="E43" s="17">
        <f>SUM(E44:E48)</f>
        <v>40800.300000000003</v>
      </c>
      <c r="F43" s="28">
        <f>SUM(F44:F48)</f>
        <v>15067.98</v>
      </c>
      <c r="G43" s="23">
        <f t="shared" si="0"/>
        <v>0.36931051977558987</v>
      </c>
    </row>
    <row r="44" spans="1:7" ht="15" customHeight="1" x14ac:dyDescent="0.25">
      <c r="A44" s="55"/>
      <c r="B44" s="58"/>
      <c r="C44" s="49" t="s">
        <v>54</v>
      </c>
      <c r="D44" s="19" t="s">
        <v>55</v>
      </c>
      <c r="E44" s="20">
        <v>10800</v>
      </c>
      <c r="F44" s="24">
        <v>3358.96</v>
      </c>
      <c r="G44" s="21">
        <f t="shared" si="0"/>
        <v>0.3110148148148148</v>
      </c>
    </row>
    <row r="45" spans="1:7" ht="58.5" customHeight="1" x14ac:dyDescent="0.25">
      <c r="A45" s="55"/>
      <c r="B45" s="59"/>
      <c r="C45" s="49" t="s">
        <v>27</v>
      </c>
      <c r="D45" s="19" t="s">
        <v>28</v>
      </c>
      <c r="E45" s="20">
        <v>18000</v>
      </c>
      <c r="F45" s="24">
        <v>9000</v>
      </c>
      <c r="G45" s="21">
        <f>F45/E45</f>
        <v>0.5</v>
      </c>
    </row>
    <row r="46" spans="1:7" ht="16.5" customHeight="1" x14ac:dyDescent="0.25">
      <c r="A46" s="55"/>
      <c r="B46" s="59"/>
      <c r="C46" s="49" t="s">
        <v>29</v>
      </c>
      <c r="D46" s="27" t="s">
        <v>30</v>
      </c>
      <c r="E46" s="20">
        <v>1500.3</v>
      </c>
      <c r="F46" s="24">
        <v>1658.66</v>
      </c>
      <c r="G46" s="21">
        <f>F46/E46</f>
        <v>1.1055522228887558</v>
      </c>
    </row>
    <row r="47" spans="1:7" ht="16.5" customHeight="1" x14ac:dyDescent="0.25">
      <c r="A47" s="55"/>
      <c r="B47" s="59"/>
      <c r="C47" s="49" t="s">
        <v>31</v>
      </c>
      <c r="D47" s="27" t="s">
        <v>32</v>
      </c>
      <c r="E47" s="20">
        <v>500</v>
      </c>
      <c r="F47" s="24">
        <v>0</v>
      </c>
      <c r="G47" s="21">
        <f>F47/E47</f>
        <v>0</v>
      </c>
    </row>
    <row r="48" spans="1:7" ht="17.25" customHeight="1" x14ac:dyDescent="0.25">
      <c r="A48" s="55"/>
      <c r="B48" s="57"/>
      <c r="C48" s="49" t="s">
        <v>41</v>
      </c>
      <c r="D48" s="19" t="s">
        <v>42</v>
      </c>
      <c r="E48" s="20">
        <v>10000</v>
      </c>
      <c r="F48" s="24">
        <v>1050.3599999999999</v>
      </c>
      <c r="G48" s="21">
        <f t="shared" ref="G48:G117" si="1">F48/E48</f>
        <v>0.10503599999999999</v>
      </c>
    </row>
    <row r="49" spans="1:7" ht="16.5" customHeight="1" x14ac:dyDescent="0.25">
      <c r="A49" s="55"/>
      <c r="B49" s="15">
        <v>75045</v>
      </c>
      <c r="C49" s="49"/>
      <c r="D49" s="16" t="s">
        <v>57</v>
      </c>
      <c r="E49" s="17">
        <f>SUM(E50:E51)</f>
        <v>49220</v>
      </c>
      <c r="F49" s="17">
        <f>SUM(F50:F51)</f>
        <v>49220</v>
      </c>
      <c r="G49" s="23">
        <f t="shared" si="1"/>
        <v>1</v>
      </c>
    </row>
    <row r="50" spans="1:7" ht="45" customHeight="1" x14ac:dyDescent="0.25">
      <c r="A50" s="55"/>
      <c r="B50" s="58"/>
      <c r="C50" s="49" t="s">
        <v>14</v>
      </c>
      <c r="D50" s="19" t="s">
        <v>15</v>
      </c>
      <c r="E50" s="20">
        <v>25900</v>
      </c>
      <c r="F50" s="24">
        <v>25900</v>
      </c>
      <c r="G50" s="21">
        <f t="shared" si="1"/>
        <v>1</v>
      </c>
    </row>
    <row r="51" spans="1:7" ht="45" customHeight="1" x14ac:dyDescent="0.25">
      <c r="A51" s="55"/>
      <c r="B51" s="57"/>
      <c r="C51" s="49" t="s">
        <v>109</v>
      </c>
      <c r="D51" s="19" t="s">
        <v>181</v>
      </c>
      <c r="E51" s="20">
        <v>23320</v>
      </c>
      <c r="F51" s="24">
        <v>23320</v>
      </c>
      <c r="G51" s="21">
        <f t="shared" si="1"/>
        <v>1</v>
      </c>
    </row>
    <row r="52" spans="1:7" ht="19.5" customHeight="1" x14ac:dyDescent="0.25">
      <c r="A52" s="55"/>
      <c r="B52" s="15" t="s">
        <v>174</v>
      </c>
      <c r="C52" s="49"/>
      <c r="D52" s="16" t="s">
        <v>175</v>
      </c>
      <c r="E52" s="17">
        <f>SUM(E53:E54)</f>
        <v>160</v>
      </c>
      <c r="F52" s="17">
        <f>SUM(F53:F54)</f>
        <v>196.6</v>
      </c>
      <c r="G52" s="23">
        <f t="shared" si="1"/>
        <v>1.22875</v>
      </c>
    </row>
    <row r="53" spans="1:7" ht="18.75" customHeight="1" x14ac:dyDescent="0.25">
      <c r="A53" s="55"/>
      <c r="B53" s="60"/>
      <c r="C53" s="49" t="s">
        <v>29</v>
      </c>
      <c r="D53" s="27" t="s">
        <v>30</v>
      </c>
      <c r="E53" s="20">
        <v>30</v>
      </c>
      <c r="F53" s="24">
        <v>124.6</v>
      </c>
      <c r="G53" s="21">
        <f t="shared" si="1"/>
        <v>4.1533333333333333</v>
      </c>
    </row>
    <row r="54" spans="1:7" ht="20.25" customHeight="1" x14ac:dyDescent="0.25">
      <c r="A54" s="52"/>
      <c r="B54" s="57"/>
      <c r="C54" s="49" t="s">
        <v>41</v>
      </c>
      <c r="D54" s="27" t="s">
        <v>42</v>
      </c>
      <c r="E54" s="20">
        <v>130</v>
      </c>
      <c r="F54" s="24">
        <v>72</v>
      </c>
      <c r="G54" s="21">
        <f t="shared" si="1"/>
        <v>0.55384615384615388</v>
      </c>
    </row>
    <row r="55" spans="1:7" ht="24" customHeight="1" x14ac:dyDescent="0.25">
      <c r="A55" s="32">
        <v>754</v>
      </c>
      <c r="B55" s="11"/>
      <c r="C55" s="49"/>
      <c r="D55" s="12" t="s">
        <v>58</v>
      </c>
      <c r="E55" s="13">
        <f>E56+E61+E63</f>
        <v>9587247</v>
      </c>
      <c r="F55" s="13">
        <f>F56+F61+F63</f>
        <v>6966830.8000000007</v>
      </c>
      <c r="G55" s="14">
        <f t="shared" si="1"/>
        <v>0.72667688649306739</v>
      </c>
    </row>
    <row r="56" spans="1:7" ht="21" customHeight="1" x14ac:dyDescent="0.25">
      <c r="A56" s="51"/>
      <c r="B56" s="15">
        <v>75411</v>
      </c>
      <c r="C56" s="49"/>
      <c r="D56" s="16" t="s">
        <v>59</v>
      </c>
      <c r="E56" s="17">
        <f>SUM(E57:E60)</f>
        <v>5434427</v>
      </c>
      <c r="F56" s="17">
        <f>SUM(F57:F60)</f>
        <v>3610368.31</v>
      </c>
      <c r="G56" s="23">
        <f t="shared" si="1"/>
        <v>0.66435123887026182</v>
      </c>
    </row>
    <row r="57" spans="1:7" ht="47.25" customHeight="1" x14ac:dyDescent="0.25">
      <c r="A57" s="55"/>
      <c r="B57" s="58"/>
      <c r="C57" s="49" t="s">
        <v>14</v>
      </c>
      <c r="D57" s="19" t="s">
        <v>15</v>
      </c>
      <c r="E57" s="20">
        <v>5393737</v>
      </c>
      <c r="F57" s="24">
        <v>3569857</v>
      </c>
      <c r="G57" s="21">
        <f t="shared" si="1"/>
        <v>0.66185225568098704</v>
      </c>
    </row>
    <row r="58" spans="1:7" ht="43.5" customHeight="1" x14ac:dyDescent="0.25">
      <c r="A58" s="55"/>
      <c r="B58" s="59"/>
      <c r="C58" s="49" t="s">
        <v>43</v>
      </c>
      <c r="D58" s="19" t="s">
        <v>44</v>
      </c>
      <c r="E58" s="20">
        <v>420</v>
      </c>
      <c r="F58" s="24">
        <v>241.31</v>
      </c>
      <c r="G58" s="21">
        <f t="shared" si="1"/>
        <v>0.57454761904761908</v>
      </c>
    </row>
    <row r="59" spans="1:7" ht="33.75" x14ac:dyDescent="0.25">
      <c r="A59" s="55"/>
      <c r="B59" s="59"/>
      <c r="C59" s="49" t="s">
        <v>195</v>
      </c>
      <c r="D59" s="19" t="s">
        <v>197</v>
      </c>
      <c r="E59" s="20">
        <v>9370</v>
      </c>
      <c r="F59" s="24">
        <v>9370</v>
      </c>
      <c r="G59" s="21">
        <f t="shared" si="1"/>
        <v>1</v>
      </c>
    </row>
    <row r="60" spans="1:7" ht="56.25" x14ac:dyDescent="0.25">
      <c r="A60" s="55"/>
      <c r="B60" s="59"/>
      <c r="C60" s="49" t="s">
        <v>196</v>
      </c>
      <c r="D60" s="19" t="s">
        <v>198</v>
      </c>
      <c r="E60" s="20">
        <v>30900</v>
      </c>
      <c r="F60" s="24">
        <v>30900</v>
      </c>
      <c r="G60" s="21">
        <f t="shared" si="1"/>
        <v>1</v>
      </c>
    </row>
    <row r="61" spans="1:7" ht="21" customHeight="1" x14ac:dyDescent="0.25">
      <c r="A61" s="55"/>
      <c r="B61" s="15" t="s">
        <v>182</v>
      </c>
      <c r="C61" s="49"/>
      <c r="D61" s="16" t="s">
        <v>183</v>
      </c>
      <c r="E61" s="17">
        <f>SUM(E62)</f>
        <v>328800</v>
      </c>
      <c r="F61" s="17">
        <f>SUM(F62)</f>
        <v>328800</v>
      </c>
      <c r="G61" s="23">
        <f t="shared" ref="G61" si="2">F61/E61</f>
        <v>1</v>
      </c>
    </row>
    <row r="62" spans="1:7" ht="45" x14ac:dyDescent="0.25">
      <c r="A62" s="55"/>
      <c r="B62" s="59"/>
      <c r="C62" s="49" t="s">
        <v>109</v>
      </c>
      <c r="D62" s="19" t="s">
        <v>181</v>
      </c>
      <c r="E62" s="20">
        <v>328800</v>
      </c>
      <c r="F62" s="24">
        <v>328800</v>
      </c>
      <c r="G62" s="21">
        <f t="shared" si="1"/>
        <v>1</v>
      </c>
    </row>
    <row r="63" spans="1:7" ht="21" customHeight="1" x14ac:dyDescent="0.25">
      <c r="A63" s="55"/>
      <c r="B63" s="15" t="s">
        <v>199</v>
      </c>
      <c r="C63" s="49"/>
      <c r="D63" s="16" t="s">
        <v>16</v>
      </c>
      <c r="E63" s="17">
        <f>SUM(E64:E65)</f>
        <v>3824020</v>
      </c>
      <c r="F63" s="17">
        <f>SUM(F64:F65)</f>
        <v>3027662.49</v>
      </c>
      <c r="G63" s="23">
        <f t="shared" ref="G63:G65" si="3">F63/E63</f>
        <v>0.79174860225626442</v>
      </c>
    </row>
    <row r="64" spans="1:7" ht="18" customHeight="1" x14ac:dyDescent="0.25">
      <c r="A64" s="55"/>
      <c r="B64" s="58"/>
      <c r="C64" s="49" t="s">
        <v>29</v>
      </c>
      <c r="D64" s="27" t="s">
        <v>30</v>
      </c>
      <c r="E64" s="20">
        <v>0</v>
      </c>
      <c r="F64" s="24">
        <v>3587.49</v>
      </c>
      <c r="G64" s="21"/>
    </row>
    <row r="65" spans="1:7" ht="18" customHeight="1" x14ac:dyDescent="0.25">
      <c r="A65" s="55"/>
      <c r="B65" s="59"/>
      <c r="C65" s="49" t="s">
        <v>41</v>
      </c>
      <c r="D65" s="27" t="s">
        <v>42</v>
      </c>
      <c r="E65" s="20">
        <v>3824020</v>
      </c>
      <c r="F65" s="24">
        <v>3024075</v>
      </c>
      <c r="G65" s="21">
        <f t="shared" si="3"/>
        <v>0.7908104560122593</v>
      </c>
    </row>
    <row r="66" spans="1:7" ht="21" customHeight="1" x14ac:dyDescent="0.25">
      <c r="A66" s="32">
        <v>755</v>
      </c>
      <c r="B66" s="11"/>
      <c r="C66" s="49"/>
      <c r="D66" s="12" t="s">
        <v>61</v>
      </c>
      <c r="E66" s="13">
        <f>SUM(E67)</f>
        <v>198000</v>
      </c>
      <c r="F66" s="13">
        <f>SUM(F67)</f>
        <v>99000</v>
      </c>
      <c r="G66" s="14">
        <f>F66/E66</f>
        <v>0.5</v>
      </c>
    </row>
    <row r="67" spans="1:7" ht="21" customHeight="1" x14ac:dyDescent="0.25">
      <c r="A67" s="51"/>
      <c r="B67" s="15" t="s">
        <v>62</v>
      </c>
      <c r="C67" s="49"/>
      <c r="D67" s="16" t="s">
        <v>63</v>
      </c>
      <c r="E67" s="17">
        <f>SUM(E68)</f>
        <v>198000</v>
      </c>
      <c r="F67" s="17">
        <f>SUM(F68)</f>
        <v>99000</v>
      </c>
      <c r="G67" s="23">
        <f>F67/E67</f>
        <v>0.5</v>
      </c>
    </row>
    <row r="68" spans="1:7" ht="45.75" customHeight="1" x14ac:dyDescent="0.25">
      <c r="A68" s="52"/>
      <c r="B68" s="29"/>
      <c r="C68" s="49" t="s">
        <v>14</v>
      </c>
      <c r="D68" s="19" t="s">
        <v>15</v>
      </c>
      <c r="E68" s="20">
        <v>198000</v>
      </c>
      <c r="F68" s="24">
        <v>99000</v>
      </c>
      <c r="G68" s="21">
        <f>F68/E68</f>
        <v>0.5</v>
      </c>
    </row>
    <row r="69" spans="1:7" ht="36" customHeight="1" x14ac:dyDescent="0.25">
      <c r="A69" s="32">
        <v>756</v>
      </c>
      <c r="B69" s="11"/>
      <c r="C69" s="49"/>
      <c r="D69" s="12" t="s">
        <v>64</v>
      </c>
      <c r="E69" s="13">
        <f>SUM(E82+E70)</f>
        <v>21088967.289999999</v>
      </c>
      <c r="F69" s="22">
        <f>SUM(F82+F70)</f>
        <v>10787500.559999999</v>
      </c>
      <c r="G69" s="14">
        <f t="shared" si="1"/>
        <v>0.51152341466787865</v>
      </c>
    </row>
    <row r="70" spans="1:7" ht="33" customHeight="1" x14ac:dyDescent="0.25">
      <c r="A70" s="53"/>
      <c r="B70" s="15" t="s">
        <v>65</v>
      </c>
      <c r="C70" s="49"/>
      <c r="D70" s="16" t="s">
        <v>66</v>
      </c>
      <c r="E70" s="17">
        <f>SUM(E71:E81)</f>
        <v>2942854.29</v>
      </c>
      <c r="F70" s="17">
        <f>SUM(F71:F81)</f>
        <v>1714444.7</v>
      </c>
      <c r="G70" s="23">
        <f t="shared" si="1"/>
        <v>0.58257886087863353</v>
      </c>
    </row>
    <row r="71" spans="1:7" ht="20.25" customHeight="1" x14ac:dyDescent="0.25">
      <c r="A71" s="62"/>
      <c r="B71" s="63"/>
      <c r="C71" s="49" t="s">
        <v>67</v>
      </c>
      <c r="D71" s="19" t="s">
        <v>68</v>
      </c>
      <c r="E71" s="26">
        <v>1780854.29</v>
      </c>
      <c r="F71" s="44">
        <v>697652</v>
      </c>
      <c r="G71" s="21">
        <f t="shared" si="1"/>
        <v>0.39175130942352393</v>
      </c>
    </row>
    <row r="72" spans="1:7" ht="35.25" customHeight="1" x14ac:dyDescent="0.25">
      <c r="A72" s="62"/>
      <c r="B72" s="64"/>
      <c r="C72" s="49" t="s">
        <v>69</v>
      </c>
      <c r="D72" s="27" t="s">
        <v>70</v>
      </c>
      <c r="E72" s="26">
        <v>710000</v>
      </c>
      <c r="F72" s="44">
        <v>676480.59</v>
      </c>
      <c r="G72" s="21">
        <f t="shared" si="1"/>
        <v>0.95278956338028165</v>
      </c>
    </row>
    <row r="73" spans="1:7" ht="26.25" customHeight="1" x14ac:dyDescent="0.25">
      <c r="A73" s="62"/>
      <c r="B73" s="64"/>
      <c r="C73" s="49" t="s">
        <v>170</v>
      </c>
      <c r="D73" s="27" t="s">
        <v>171</v>
      </c>
      <c r="E73" s="26">
        <v>170000</v>
      </c>
      <c r="F73" s="44">
        <v>116768.12</v>
      </c>
      <c r="G73" s="21">
        <f t="shared" si="1"/>
        <v>0.68687129411764702</v>
      </c>
    </row>
    <row r="74" spans="1:7" ht="30.75" customHeight="1" x14ac:dyDescent="0.25">
      <c r="A74" s="62"/>
      <c r="B74" s="64"/>
      <c r="C74" s="49" t="s">
        <v>184</v>
      </c>
      <c r="D74" s="69" t="s">
        <v>185</v>
      </c>
      <c r="E74" s="26">
        <v>9000</v>
      </c>
      <c r="F74" s="44">
        <v>9300</v>
      </c>
      <c r="G74" s="21">
        <f t="shared" si="1"/>
        <v>1.0333333333333334</v>
      </c>
    </row>
    <row r="75" spans="1:7" ht="19.5" customHeight="1" x14ac:dyDescent="0.25">
      <c r="A75" s="62"/>
      <c r="B75" s="64"/>
      <c r="C75" s="49" t="s">
        <v>71</v>
      </c>
      <c r="D75" s="19" t="s">
        <v>72</v>
      </c>
      <c r="E75" s="26">
        <v>12000</v>
      </c>
      <c r="F75" s="44">
        <v>8720</v>
      </c>
      <c r="G75" s="21">
        <f t="shared" si="1"/>
        <v>0.72666666666666668</v>
      </c>
    </row>
    <row r="76" spans="1:7" ht="28.5" customHeight="1" x14ac:dyDescent="0.25">
      <c r="A76" s="62"/>
      <c r="B76" s="64"/>
      <c r="C76" s="49" t="s">
        <v>73</v>
      </c>
      <c r="D76" s="19" t="s">
        <v>74</v>
      </c>
      <c r="E76" s="26">
        <v>35000</v>
      </c>
      <c r="F76" s="44">
        <v>15390</v>
      </c>
      <c r="G76" s="21">
        <f t="shared" si="1"/>
        <v>0.43971428571428572</v>
      </c>
    </row>
    <row r="77" spans="1:7" ht="21.75" customHeight="1" x14ac:dyDescent="0.25">
      <c r="A77" s="62"/>
      <c r="B77" s="64"/>
      <c r="C77" s="49" t="s">
        <v>40</v>
      </c>
      <c r="D77" s="27" t="s">
        <v>75</v>
      </c>
      <c r="E77" s="26">
        <v>0</v>
      </c>
      <c r="F77" s="44">
        <v>2624.18</v>
      </c>
      <c r="G77" s="21"/>
    </row>
    <row r="78" spans="1:7" ht="19.5" customHeight="1" x14ac:dyDescent="0.25">
      <c r="A78" s="62"/>
      <c r="B78" s="64"/>
      <c r="C78" s="49" t="s">
        <v>76</v>
      </c>
      <c r="D78" s="19" t="s">
        <v>77</v>
      </c>
      <c r="E78" s="26">
        <v>220000</v>
      </c>
      <c r="F78" s="44">
        <v>180945</v>
      </c>
      <c r="G78" s="21">
        <f t="shared" si="1"/>
        <v>0.82247727272727278</v>
      </c>
    </row>
    <row r="79" spans="1:7" ht="18" customHeight="1" x14ac:dyDescent="0.25">
      <c r="A79" s="54"/>
      <c r="B79" s="65"/>
      <c r="C79" s="49" t="s">
        <v>54</v>
      </c>
      <c r="D79" s="19" t="s">
        <v>55</v>
      </c>
      <c r="E79" s="26">
        <v>6000</v>
      </c>
      <c r="F79" s="44">
        <v>4755</v>
      </c>
      <c r="G79" s="21">
        <f t="shared" si="1"/>
        <v>0.79249999999999998</v>
      </c>
    </row>
    <row r="80" spans="1:7" ht="14.25" customHeight="1" x14ac:dyDescent="0.25">
      <c r="A80" s="53"/>
      <c r="B80" s="63"/>
      <c r="C80" s="49" t="s">
        <v>29</v>
      </c>
      <c r="D80" s="27" t="s">
        <v>30</v>
      </c>
      <c r="E80" s="26">
        <v>0</v>
      </c>
      <c r="F80" s="44">
        <v>1809.78</v>
      </c>
      <c r="G80" s="21"/>
    </row>
    <row r="81" spans="1:7" ht="18" customHeight="1" x14ac:dyDescent="0.25">
      <c r="A81" s="55"/>
      <c r="B81" s="59"/>
      <c r="C81" s="49" t="s">
        <v>41</v>
      </c>
      <c r="D81" s="27" t="s">
        <v>42</v>
      </c>
      <c r="E81" s="20">
        <v>0</v>
      </c>
      <c r="F81" s="24">
        <v>0.03</v>
      </c>
      <c r="G81" s="21"/>
    </row>
    <row r="82" spans="1:7" ht="24.75" customHeight="1" x14ac:dyDescent="0.25">
      <c r="A82" s="55"/>
      <c r="B82" s="15">
        <v>75622</v>
      </c>
      <c r="C82" s="49"/>
      <c r="D82" s="16" t="s">
        <v>78</v>
      </c>
      <c r="E82" s="17">
        <f>SUM(E83:E84)</f>
        <v>18146113</v>
      </c>
      <c r="F82" s="28">
        <f>SUM(F83:F84)</f>
        <v>9073055.8599999994</v>
      </c>
      <c r="G82" s="23">
        <f t="shared" si="1"/>
        <v>0.49999996473073871</v>
      </c>
    </row>
    <row r="83" spans="1:7" ht="21" customHeight="1" x14ac:dyDescent="0.25">
      <c r="A83" s="55"/>
      <c r="B83" s="58"/>
      <c r="C83" s="49" t="s">
        <v>79</v>
      </c>
      <c r="D83" s="19" t="s">
        <v>172</v>
      </c>
      <c r="E83" s="20">
        <v>17640895</v>
      </c>
      <c r="F83" s="24">
        <v>8820450</v>
      </c>
      <c r="G83" s="21">
        <f t="shared" si="1"/>
        <v>0.5000001417161658</v>
      </c>
    </row>
    <row r="84" spans="1:7" ht="20.25" customHeight="1" x14ac:dyDescent="0.25">
      <c r="A84" s="52"/>
      <c r="B84" s="57"/>
      <c r="C84" s="49" t="s">
        <v>80</v>
      </c>
      <c r="D84" s="19" t="s">
        <v>173</v>
      </c>
      <c r="E84" s="20">
        <v>505218</v>
      </c>
      <c r="F84" s="24">
        <v>252605.86</v>
      </c>
      <c r="G84" s="21">
        <f t="shared" si="1"/>
        <v>0.49999378486118862</v>
      </c>
    </row>
    <row r="85" spans="1:7" ht="22.5" customHeight="1" x14ac:dyDescent="0.25">
      <c r="A85" s="32">
        <v>758</v>
      </c>
      <c r="B85" s="11"/>
      <c r="C85" s="49"/>
      <c r="D85" s="12" t="s">
        <v>81</v>
      </c>
      <c r="E85" s="13">
        <f>SUM(E86+E88+E90+E96+E99)</f>
        <v>59583507</v>
      </c>
      <c r="F85" s="13">
        <f>SUM(F86+F88+F90+F96+F99)</f>
        <v>32392829.300000001</v>
      </c>
      <c r="G85" s="14">
        <f t="shared" si="1"/>
        <v>0.54365429178245583</v>
      </c>
    </row>
    <row r="86" spans="1:7" ht="23.25" customHeight="1" x14ac:dyDescent="0.25">
      <c r="A86" s="51"/>
      <c r="B86" s="15">
        <v>75801</v>
      </c>
      <c r="C86" s="49"/>
      <c r="D86" s="16" t="s">
        <v>82</v>
      </c>
      <c r="E86" s="17">
        <f>SUM(E87)</f>
        <v>48103227</v>
      </c>
      <c r="F86" s="28">
        <f>SUM(F87)</f>
        <v>29295619</v>
      </c>
      <c r="G86" s="23">
        <f t="shared" si="1"/>
        <v>0.60901566957243847</v>
      </c>
    </row>
    <row r="87" spans="1:7" ht="21.75" customHeight="1" x14ac:dyDescent="0.25">
      <c r="A87" s="55"/>
      <c r="B87" s="29"/>
      <c r="C87" s="49" t="s">
        <v>83</v>
      </c>
      <c r="D87" s="19" t="s">
        <v>84</v>
      </c>
      <c r="E87" s="20">
        <v>48103227</v>
      </c>
      <c r="F87" s="24">
        <v>29295619</v>
      </c>
      <c r="G87" s="21">
        <f t="shared" si="1"/>
        <v>0.60901566957243847</v>
      </c>
    </row>
    <row r="88" spans="1:7" ht="26.25" customHeight="1" x14ac:dyDescent="0.25">
      <c r="A88" s="55"/>
      <c r="B88" s="15" t="s">
        <v>85</v>
      </c>
      <c r="C88" s="49"/>
      <c r="D88" s="16" t="s">
        <v>86</v>
      </c>
      <c r="E88" s="17">
        <f>SUM(E89)</f>
        <v>4528294</v>
      </c>
      <c r="F88" s="28">
        <f>SUM(F89)</f>
        <v>2264148</v>
      </c>
      <c r="G88" s="23">
        <f t="shared" si="1"/>
        <v>0.50000022083371798</v>
      </c>
    </row>
    <row r="89" spans="1:7" ht="22.5" customHeight="1" x14ac:dyDescent="0.25">
      <c r="A89" s="55"/>
      <c r="B89" s="29"/>
      <c r="C89" s="49" t="s">
        <v>83</v>
      </c>
      <c r="D89" s="19" t="s">
        <v>84</v>
      </c>
      <c r="E89" s="20">
        <v>4528294</v>
      </c>
      <c r="F89" s="24">
        <v>2264148</v>
      </c>
      <c r="G89" s="21">
        <f t="shared" si="1"/>
        <v>0.50000022083371798</v>
      </c>
    </row>
    <row r="90" spans="1:7" ht="20.25" customHeight="1" x14ac:dyDescent="0.25">
      <c r="A90" s="55"/>
      <c r="B90" s="15">
        <v>75814</v>
      </c>
      <c r="C90" s="49"/>
      <c r="D90" s="16" t="s">
        <v>87</v>
      </c>
      <c r="E90" s="17">
        <f>SUM(E91:E95)</f>
        <v>129423</v>
      </c>
      <c r="F90" s="17">
        <f>SUM(F91:F95)</f>
        <v>211444.54</v>
      </c>
      <c r="G90" s="23">
        <f t="shared" si="1"/>
        <v>1.6337477882602012</v>
      </c>
    </row>
    <row r="91" spans="1:7" ht="16.5" customHeight="1" x14ac:dyDescent="0.25">
      <c r="A91" s="55"/>
      <c r="B91" s="58"/>
      <c r="C91" s="49" t="s">
        <v>29</v>
      </c>
      <c r="D91" s="27" t="s">
        <v>30</v>
      </c>
      <c r="E91" s="20">
        <v>34000</v>
      </c>
      <c r="F91" s="24">
        <v>69281.2</v>
      </c>
      <c r="G91" s="21">
        <f t="shared" si="1"/>
        <v>2.0376823529411765</v>
      </c>
    </row>
    <row r="92" spans="1:7" ht="16.5" customHeight="1" x14ac:dyDescent="0.25">
      <c r="A92" s="55"/>
      <c r="B92" s="59"/>
      <c r="C92" s="49" t="s">
        <v>31</v>
      </c>
      <c r="D92" s="27" t="s">
        <v>32</v>
      </c>
      <c r="E92" s="20">
        <v>0</v>
      </c>
      <c r="F92" s="24">
        <v>50</v>
      </c>
      <c r="G92" s="21"/>
    </row>
    <row r="93" spans="1:7" ht="22.5" x14ac:dyDescent="0.25">
      <c r="A93" s="55"/>
      <c r="B93" s="59"/>
      <c r="C93" s="49" t="s">
        <v>186</v>
      </c>
      <c r="D93" s="27" t="s">
        <v>202</v>
      </c>
      <c r="E93" s="20">
        <v>95423</v>
      </c>
      <c r="F93" s="24">
        <v>95423</v>
      </c>
      <c r="G93" s="21">
        <f t="shared" si="1"/>
        <v>1</v>
      </c>
    </row>
    <row r="94" spans="1:7" ht="33.75" x14ac:dyDescent="0.25">
      <c r="A94" s="55"/>
      <c r="B94" s="59"/>
      <c r="C94" s="49" t="s">
        <v>200</v>
      </c>
      <c r="D94" s="27" t="s">
        <v>201</v>
      </c>
      <c r="E94" s="20">
        <v>0</v>
      </c>
      <c r="F94" s="24">
        <v>5362.33</v>
      </c>
      <c r="G94" s="21"/>
    </row>
    <row r="95" spans="1:7" ht="33.75" x14ac:dyDescent="0.25">
      <c r="A95" s="55"/>
      <c r="B95" s="57"/>
      <c r="C95" s="49" t="s">
        <v>203</v>
      </c>
      <c r="D95" s="27" t="s">
        <v>201</v>
      </c>
      <c r="E95" s="20">
        <v>0</v>
      </c>
      <c r="F95" s="24">
        <v>41328.01</v>
      </c>
      <c r="G95" s="21"/>
    </row>
    <row r="96" spans="1:7" ht="16.5" customHeight="1" x14ac:dyDescent="0.25">
      <c r="A96" s="55"/>
      <c r="B96" s="15" t="s">
        <v>190</v>
      </c>
      <c r="C96" s="49"/>
      <c r="D96" s="16" t="s">
        <v>191</v>
      </c>
      <c r="E96" s="17">
        <f>SUM(E97:E98)</f>
        <v>5631750</v>
      </c>
      <c r="F96" s="17">
        <f>SUM(F97:F98)</f>
        <v>26213.759999999998</v>
      </c>
      <c r="G96" s="21">
        <f t="shared" si="1"/>
        <v>4.6546384338793448E-3</v>
      </c>
    </row>
    <row r="97" spans="1:7" ht="16.5" customHeight="1" x14ac:dyDescent="0.25">
      <c r="A97" s="55"/>
      <c r="B97" s="58"/>
      <c r="C97" s="49" t="s">
        <v>29</v>
      </c>
      <c r="D97" s="27" t="s">
        <v>30</v>
      </c>
      <c r="E97" s="20">
        <v>0</v>
      </c>
      <c r="F97" s="24">
        <v>26213.759999999998</v>
      </c>
      <c r="G97" s="21"/>
    </row>
    <row r="98" spans="1:7" ht="45" x14ac:dyDescent="0.25">
      <c r="A98" s="55"/>
      <c r="B98" s="57"/>
      <c r="C98" s="49" t="s">
        <v>204</v>
      </c>
      <c r="D98" s="27" t="s">
        <v>205</v>
      </c>
      <c r="E98" s="20">
        <v>5631750</v>
      </c>
      <c r="F98" s="24">
        <v>0</v>
      </c>
      <c r="G98" s="21">
        <f t="shared" si="1"/>
        <v>0</v>
      </c>
    </row>
    <row r="99" spans="1:7" ht="24.75" customHeight="1" x14ac:dyDescent="0.25">
      <c r="A99" s="55"/>
      <c r="B99" s="15" t="s">
        <v>88</v>
      </c>
      <c r="C99" s="49"/>
      <c r="D99" s="16" t="s">
        <v>89</v>
      </c>
      <c r="E99" s="17">
        <f>SUM(E100)</f>
        <v>1190813</v>
      </c>
      <c r="F99" s="28">
        <f>SUM(F100)</f>
        <v>595404</v>
      </c>
      <c r="G99" s="23">
        <f t="shared" si="1"/>
        <v>0.49999790059396393</v>
      </c>
    </row>
    <row r="100" spans="1:7" ht="17.25" customHeight="1" x14ac:dyDescent="0.25">
      <c r="A100" s="52"/>
      <c r="B100" s="29"/>
      <c r="C100" s="49" t="s">
        <v>83</v>
      </c>
      <c r="D100" s="19" t="s">
        <v>84</v>
      </c>
      <c r="E100" s="20">
        <v>1190813</v>
      </c>
      <c r="F100" s="24">
        <v>595404</v>
      </c>
      <c r="G100" s="21">
        <f t="shared" si="1"/>
        <v>0.49999790059396393</v>
      </c>
    </row>
    <row r="101" spans="1:7" ht="18" customHeight="1" x14ac:dyDescent="0.25">
      <c r="A101" s="32">
        <v>801</v>
      </c>
      <c r="B101" s="11"/>
      <c r="C101" s="49"/>
      <c r="D101" s="12" t="s">
        <v>90</v>
      </c>
      <c r="E101" s="13">
        <f>SUM(E102+E106+E108+E116+E118+E122+E130+E136+E138+E140)</f>
        <v>1812195.45</v>
      </c>
      <c r="F101" s="13">
        <f>SUM(F102+F106+F108+F116+F118+F122+F130+F136+F138+F140)</f>
        <v>1017403.04</v>
      </c>
      <c r="G101" s="14">
        <f t="shared" si="1"/>
        <v>0.56142014924493933</v>
      </c>
    </row>
    <row r="102" spans="1:7" ht="18" customHeight="1" x14ac:dyDescent="0.25">
      <c r="A102" s="53"/>
      <c r="B102" s="15">
        <v>80102</v>
      </c>
      <c r="C102" s="49"/>
      <c r="D102" s="16" t="s">
        <v>91</v>
      </c>
      <c r="E102" s="17">
        <f>SUM(E103:E105)</f>
        <v>46430</v>
      </c>
      <c r="F102" s="17">
        <f>SUM(F103:F105)</f>
        <v>21438.2</v>
      </c>
      <c r="G102" s="23">
        <f t="shared" si="1"/>
        <v>0.4617316390264915</v>
      </c>
    </row>
    <row r="103" spans="1:7" ht="15.75" customHeight="1" x14ac:dyDescent="0.25">
      <c r="A103" s="62"/>
      <c r="B103" s="58"/>
      <c r="C103" s="49" t="s">
        <v>48</v>
      </c>
      <c r="D103" s="27" t="s">
        <v>49</v>
      </c>
      <c r="E103" s="20">
        <v>43000</v>
      </c>
      <c r="F103" s="24">
        <v>16767</v>
      </c>
      <c r="G103" s="21">
        <f t="shared" si="1"/>
        <v>0.38993023255813952</v>
      </c>
    </row>
    <row r="104" spans="1:7" ht="22.5" customHeight="1" x14ac:dyDescent="0.25">
      <c r="A104" s="62"/>
      <c r="B104" s="59"/>
      <c r="C104" s="49" t="s">
        <v>29</v>
      </c>
      <c r="D104" s="27" t="s">
        <v>30</v>
      </c>
      <c r="E104" s="20">
        <v>30</v>
      </c>
      <c r="F104" s="24">
        <v>1466.98</v>
      </c>
      <c r="G104" s="21">
        <f t="shared" si="1"/>
        <v>48.899333333333331</v>
      </c>
    </row>
    <row r="105" spans="1:7" ht="22.5" customHeight="1" x14ac:dyDescent="0.25">
      <c r="A105" s="62"/>
      <c r="B105" s="57"/>
      <c r="C105" s="49" t="s">
        <v>41</v>
      </c>
      <c r="D105" s="27" t="s">
        <v>42</v>
      </c>
      <c r="E105" s="20">
        <v>3400</v>
      </c>
      <c r="F105" s="24">
        <v>3204.22</v>
      </c>
      <c r="G105" s="21">
        <f t="shared" si="1"/>
        <v>0.94241764705882347</v>
      </c>
    </row>
    <row r="106" spans="1:7" ht="15.75" customHeight="1" x14ac:dyDescent="0.25">
      <c r="A106" s="62"/>
      <c r="B106" s="15" t="s">
        <v>94</v>
      </c>
      <c r="C106" s="49"/>
      <c r="D106" s="16" t="s">
        <v>95</v>
      </c>
      <c r="E106" s="17">
        <f>SUM(E107:E107)</f>
        <v>19578</v>
      </c>
      <c r="F106" s="28">
        <f>SUM(F107:F107)</f>
        <v>9790.5</v>
      </c>
      <c r="G106" s="23">
        <f t="shared" si="1"/>
        <v>0.50007661661048119</v>
      </c>
    </row>
    <row r="107" spans="1:7" ht="27" customHeight="1" x14ac:dyDescent="0.25">
      <c r="A107" s="62"/>
      <c r="B107" s="29"/>
      <c r="C107" s="49" t="s">
        <v>92</v>
      </c>
      <c r="D107" s="27" t="s">
        <v>93</v>
      </c>
      <c r="E107" s="20">
        <v>19578</v>
      </c>
      <c r="F107" s="24">
        <v>9790.5</v>
      </c>
      <c r="G107" s="21">
        <f t="shared" si="1"/>
        <v>0.50007661661048119</v>
      </c>
    </row>
    <row r="108" spans="1:7" ht="21" customHeight="1" x14ac:dyDescent="0.25">
      <c r="A108" s="62"/>
      <c r="B108" s="15" t="s">
        <v>96</v>
      </c>
      <c r="C108" s="49"/>
      <c r="D108" s="16" t="s">
        <v>97</v>
      </c>
      <c r="E108" s="17">
        <f>SUM(E109:E115)</f>
        <v>126875</v>
      </c>
      <c r="F108" s="17">
        <f>SUM(F109:F115)</f>
        <v>102984.86</v>
      </c>
      <c r="G108" s="23">
        <f t="shared" si="1"/>
        <v>0.8117033300492611</v>
      </c>
    </row>
    <row r="109" spans="1:7" ht="33.75" customHeight="1" x14ac:dyDescent="0.25">
      <c r="A109" s="62"/>
      <c r="B109" s="58"/>
      <c r="C109" s="49" t="s">
        <v>98</v>
      </c>
      <c r="D109" s="19" t="s">
        <v>99</v>
      </c>
      <c r="E109" s="20">
        <v>300</v>
      </c>
      <c r="F109" s="24">
        <v>104</v>
      </c>
      <c r="G109" s="21">
        <f t="shared" si="1"/>
        <v>0.34666666666666668</v>
      </c>
    </row>
    <row r="110" spans="1:7" ht="20.25" customHeight="1" x14ac:dyDescent="0.25">
      <c r="A110" s="54"/>
      <c r="B110" s="57"/>
      <c r="C110" s="49" t="s">
        <v>54</v>
      </c>
      <c r="D110" s="19" t="s">
        <v>55</v>
      </c>
      <c r="E110" s="20">
        <v>200</v>
      </c>
      <c r="F110" s="24">
        <v>72</v>
      </c>
      <c r="G110" s="21">
        <f t="shared" si="1"/>
        <v>0.36</v>
      </c>
    </row>
    <row r="111" spans="1:7" ht="56.25" customHeight="1" x14ac:dyDescent="0.25">
      <c r="A111" s="53"/>
      <c r="B111" s="58"/>
      <c r="C111" s="49" t="s">
        <v>27</v>
      </c>
      <c r="D111" s="19" t="s">
        <v>28</v>
      </c>
      <c r="E111" s="20">
        <v>82838</v>
      </c>
      <c r="F111" s="24">
        <v>57341.84</v>
      </c>
      <c r="G111" s="21">
        <f t="shared" si="1"/>
        <v>0.69221661556290592</v>
      </c>
    </row>
    <row r="112" spans="1:7" ht="20.25" customHeight="1" x14ac:dyDescent="0.25">
      <c r="A112" s="62"/>
      <c r="B112" s="59"/>
      <c r="C112" s="49" t="s">
        <v>29</v>
      </c>
      <c r="D112" s="27" t="s">
        <v>30</v>
      </c>
      <c r="E112" s="20">
        <v>2234</v>
      </c>
      <c r="F112" s="24">
        <v>5549.24</v>
      </c>
      <c r="G112" s="21">
        <f t="shared" si="1"/>
        <v>2.4839928379588181</v>
      </c>
    </row>
    <row r="113" spans="1:7" ht="19.5" customHeight="1" x14ac:dyDescent="0.25">
      <c r="A113" s="62"/>
      <c r="B113" s="59"/>
      <c r="C113" s="49" t="s">
        <v>31</v>
      </c>
      <c r="D113" s="27" t="s">
        <v>32</v>
      </c>
      <c r="E113" s="20">
        <v>978</v>
      </c>
      <c r="F113" s="24">
        <v>977.66</v>
      </c>
      <c r="G113" s="21">
        <f t="shared" si="1"/>
        <v>0.9996523517382413</v>
      </c>
    </row>
    <row r="114" spans="1:7" ht="22.5" x14ac:dyDescent="0.25">
      <c r="A114" s="55"/>
      <c r="B114" s="56"/>
      <c r="C114" s="49" t="s">
        <v>56</v>
      </c>
      <c r="D114" s="27" t="s">
        <v>158</v>
      </c>
      <c r="E114" s="26">
        <v>37789</v>
      </c>
      <c r="F114" s="44">
        <v>37788.120000000003</v>
      </c>
      <c r="G114" s="21">
        <f t="shared" si="1"/>
        <v>0.99997671280002121</v>
      </c>
    </row>
    <row r="115" spans="1:7" ht="20.25" customHeight="1" x14ac:dyDescent="0.25">
      <c r="A115" s="62"/>
      <c r="B115" s="59"/>
      <c r="C115" s="49" t="s">
        <v>41</v>
      </c>
      <c r="D115" s="19" t="s">
        <v>42</v>
      </c>
      <c r="E115" s="20">
        <v>2536</v>
      </c>
      <c r="F115" s="24">
        <v>1152</v>
      </c>
      <c r="G115" s="21">
        <f t="shared" si="1"/>
        <v>0.45425867507886436</v>
      </c>
    </row>
    <row r="116" spans="1:7" ht="21" customHeight="1" x14ac:dyDescent="0.25">
      <c r="A116" s="62"/>
      <c r="B116" s="15" t="s">
        <v>159</v>
      </c>
      <c r="C116" s="49"/>
      <c r="D116" s="16" t="s">
        <v>160</v>
      </c>
      <c r="E116" s="17">
        <f>SUM(E117)</f>
        <v>347</v>
      </c>
      <c r="F116" s="17">
        <f>SUM(F117)</f>
        <v>347.27</v>
      </c>
      <c r="G116" s="23">
        <f t="shared" si="1"/>
        <v>1.0007780979827088</v>
      </c>
    </row>
    <row r="117" spans="1:7" ht="18" customHeight="1" x14ac:dyDescent="0.25">
      <c r="A117" s="62"/>
      <c r="B117" s="29"/>
      <c r="C117" s="49" t="s">
        <v>31</v>
      </c>
      <c r="D117" s="27" t="s">
        <v>32</v>
      </c>
      <c r="E117" s="20">
        <v>347</v>
      </c>
      <c r="F117" s="24">
        <v>347.27</v>
      </c>
      <c r="G117" s="21">
        <f t="shared" si="1"/>
        <v>1.0007780979827088</v>
      </c>
    </row>
    <row r="118" spans="1:7" ht="20.25" customHeight="1" x14ac:dyDescent="0.25">
      <c r="A118" s="62"/>
      <c r="B118" s="15" t="s">
        <v>100</v>
      </c>
      <c r="C118" s="49"/>
      <c r="D118" s="16" t="s">
        <v>101</v>
      </c>
      <c r="E118" s="17">
        <f>SUM(E119:E121)</f>
        <v>195</v>
      </c>
      <c r="F118" s="17">
        <f>SUM(F119:F121)</f>
        <v>329.95</v>
      </c>
      <c r="G118" s="23">
        <f t="shared" ref="G118:G181" si="4">F118/E118</f>
        <v>1.6920512820512821</v>
      </c>
    </row>
    <row r="119" spans="1:7" ht="37.5" customHeight="1" x14ac:dyDescent="0.25">
      <c r="A119" s="62"/>
      <c r="B119" s="60"/>
      <c r="C119" s="49" t="s">
        <v>98</v>
      </c>
      <c r="D119" s="19" t="s">
        <v>99</v>
      </c>
      <c r="E119" s="20">
        <v>104</v>
      </c>
      <c r="F119" s="24">
        <v>104</v>
      </c>
      <c r="G119" s="25">
        <f t="shared" si="4"/>
        <v>1</v>
      </c>
    </row>
    <row r="120" spans="1:7" ht="20.25" customHeight="1" x14ac:dyDescent="0.25">
      <c r="A120" s="62"/>
      <c r="B120" s="61"/>
      <c r="C120" s="49" t="s">
        <v>29</v>
      </c>
      <c r="D120" s="27" t="s">
        <v>30</v>
      </c>
      <c r="E120" s="20">
        <v>8</v>
      </c>
      <c r="F120" s="24">
        <v>171.95</v>
      </c>
      <c r="G120" s="21">
        <f t="shared" si="4"/>
        <v>21.493749999999999</v>
      </c>
    </row>
    <row r="121" spans="1:7" ht="20.25" customHeight="1" x14ac:dyDescent="0.25">
      <c r="A121" s="62"/>
      <c r="B121" s="57"/>
      <c r="C121" s="49" t="s">
        <v>41</v>
      </c>
      <c r="D121" s="19" t="s">
        <v>42</v>
      </c>
      <c r="E121" s="20">
        <v>83</v>
      </c>
      <c r="F121" s="24">
        <v>54</v>
      </c>
      <c r="G121" s="21">
        <f t="shared" si="4"/>
        <v>0.6506024096385542</v>
      </c>
    </row>
    <row r="122" spans="1:7" ht="15.75" customHeight="1" x14ac:dyDescent="0.25">
      <c r="A122" s="55"/>
      <c r="B122" s="15">
        <v>80120</v>
      </c>
      <c r="C122" s="49"/>
      <c r="D122" s="16" t="s">
        <v>102</v>
      </c>
      <c r="E122" s="17">
        <f>SUM(E123:E129)</f>
        <v>139201</v>
      </c>
      <c r="F122" s="17">
        <f>SUM(F123:F129)</f>
        <v>22052.44</v>
      </c>
      <c r="G122" s="23">
        <f t="shared" si="4"/>
        <v>0.15842156306348373</v>
      </c>
    </row>
    <row r="123" spans="1:7" ht="33.75" customHeight="1" x14ac:dyDescent="0.25">
      <c r="A123" s="55"/>
      <c r="B123" s="58"/>
      <c r="C123" s="49" t="s">
        <v>98</v>
      </c>
      <c r="D123" s="19" t="s">
        <v>99</v>
      </c>
      <c r="E123" s="20">
        <v>260</v>
      </c>
      <c r="F123" s="24">
        <v>104</v>
      </c>
      <c r="G123" s="21">
        <f t="shared" si="4"/>
        <v>0.4</v>
      </c>
    </row>
    <row r="124" spans="1:7" ht="16.5" customHeight="1" x14ac:dyDescent="0.25">
      <c r="A124" s="55"/>
      <c r="B124" s="59"/>
      <c r="C124" s="49" t="s">
        <v>54</v>
      </c>
      <c r="D124" s="19" t="s">
        <v>55</v>
      </c>
      <c r="E124" s="20">
        <v>90</v>
      </c>
      <c r="F124" s="24">
        <v>9</v>
      </c>
      <c r="G124" s="21">
        <f>F124/E124</f>
        <v>0.1</v>
      </c>
    </row>
    <row r="125" spans="1:7" ht="55.5" customHeight="1" x14ac:dyDescent="0.25">
      <c r="A125" s="55"/>
      <c r="B125" s="59"/>
      <c r="C125" s="49" t="s">
        <v>27</v>
      </c>
      <c r="D125" s="19" t="s">
        <v>28</v>
      </c>
      <c r="E125" s="20">
        <v>17399</v>
      </c>
      <c r="F125" s="24">
        <v>17433.02</v>
      </c>
      <c r="G125" s="21">
        <f t="shared" si="4"/>
        <v>1.0019552847864821</v>
      </c>
    </row>
    <row r="126" spans="1:7" ht="21.75" customHeight="1" x14ac:dyDescent="0.25">
      <c r="A126" s="55"/>
      <c r="B126" s="59"/>
      <c r="C126" s="49" t="s">
        <v>29</v>
      </c>
      <c r="D126" s="27" t="s">
        <v>30</v>
      </c>
      <c r="E126" s="20">
        <v>120</v>
      </c>
      <c r="F126" s="24">
        <v>2753.62</v>
      </c>
      <c r="G126" s="21">
        <f t="shared" si="4"/>
        <v>22.946833333333334</v>
      </c>
    </row>
    <row r="127" spans="1:7" ht="21" customHeight="1" x14ac:dyDescent="0.25">
      <c r="A127" s="55"/>
      <c r="B127" s="59"/>
      <c r="C127" s="49" t="s">
        <v>31</v>
      </c>
      <c r="D127" s="27" t="s">
        <v>32</v>
      </c>
      <c r="E127" s="20">
        <v>1302</v>
      </c>
      <c r="F127" s="24">
        <v>1301.8</v>
      </c>
      <c r="G127" s="21">
        <f t="shared" si="4"/>
        <v>0.99984639016897081</v>
      </c>
    </row>
    <row r="128" spans="1:7" ht="19.5" customHeight="1" x14ac:dyDescent="0.25">
      <c r="A128" s="55"/>
      <c r="B128" s="59"/>
      <c r="C128" s="49" t="s">
        <v>41</v>
      </c>
      <c r="D128" s="19" t="s">
        <v>42</v>
      </c>
      <c r="E128" s="20">
        <v>780</v>
      </c>
      <c r="F128" s="24">
        <v>451</v>
      </c>
      <c r="G128" s="21">
        <f t="shared" si="4"/>
        <v>0.57820512820512826</v>
      </c>
    </row>
    <row r="129" spans="1:7" ht="45" customHeight="1" x14ac:dyDescent="0.25">
      <c r="A129" s="52"/>
      <c r="B129" s="57"/>
      <c r="C129" s="49" t="s">
        <v>161</v>
      </c>
      <c r="D129" s="19" t="s">
        <v>169</v>
      </c>
      <c r="E129" s="20">
        <v>119250</v>
      </c>
      <c r="F129" s="24">
        <v>0</v>
      </c>
      <c r="G129" s="21">
        <f t="shared" si="4"/>
        <v>0</v>
      </c>
    </row>
    <row r="130" spans="1:7" ht="37.5" customHeight="1" x14ac:dyDescent="0.25">
      <c r="A130" s="51"/>
      <c r="B130" s="15">
        <v>80140</v>
      </c>
      <c r="C130" s="49"/>
      <c r="D130" s="16" t="s">
        <v>103</v>
      </c>
      <c r="E130" s="17">
        <f>SUM(E131:E135)</f>
        <v>433255</v>
      </c>
      <c r="F130" s="17">
        <f>SUM(F131:F135)</f>
        <v>272672.81000000006</v>
      </c>
      <c r="G130" s="23">
        <f t="shared" si="4"/>
        <v>0.6293587148446067</v>
      </c>
    </row>
    <row r="131" spans="1:7" ht="54" customHeight="1" x14ac:dyDescent="0.25">
      <c r="A131" s="55"/>
      <c r="B131" s="58"/>
      <c r="C131" s="49" t="s">
        <v>27</v>
      </c>
      <c r="D131" s="19" t="s">
        <v>28</v>
      </c>
      <c r="E131" s="20">
        <v>115211</v>
      </c>
      <c r="F131" s="24">
        <v>72618.710000000006</v>
      </c>
      <c r="G131" s="21">
        <f t="shared" si="4"/>
        <v>0.63031056062355162</v>
      </c>
    </row>
    <row r="132" spans="1:7" ht="16.5" customHeight="1" x14ac:dyDescent="0.25">
      <c r="A132" s="55"/>
      <c r="B132" s="59"/>
      <c r="C132" s="49" t="s">
        <v>48</v>
      </c>
      <c r="D132" s="19" t="s">
        <v>49</v>
      </c>
      <c r="E132" s="20">
        <v>220000</v>
      </c>
      <c r="F132" s="24">
        <v>104700</v>
      </c>
      <c r="G132" s="21">
        <f t="shared" si="4"/>
        <v>0.47590909090909089</v>
      </c>
    </row>
    <row r="133" spans="1:7" ht="16.5" customHeight="1" x14ac:dyDescent="0.25">
      <c r="A133" s="55"/>
      <c r="B133" s="59"/>
      <c r="C133" s="49" t="s">
        <v>29</v>
      </c>
      <c r="D133" s="27" t="s">
        <v>30</v>
      </c>
      <c r="E133" s="20">
        <v>0</v>
      </c>
      <c r="F133" s="24">
        <v>59.67</v>
      </c>
      <c r="G133" s="21"/>
    </row>
    <row r="134" spans="1:7" ht="14.25" customHeight="1" x14ac:dyDescent="0.25">
      <c r="A134" s="55"/>
      <c r="B134" s="59"/>
      <c r="C134" s="49" t="s">
        <v>31</v>
      </c>
      <c r="D134" s="19" t="s">
        <v>32</v>
      </c>
      <c r="E134" s="20">
        <v>1244</v>
      </c>
      <c r="F134" s="24">
        <v>1244.43</v>
      </c>
      <c r="G134" s="21">
        <f t="shared" si="4"/>
        <v>1.0003456591639872</v>
      </c>
    </row>
    <row r="135" spans="1:7" ht="46.5" customHeight="1" x14ac:dyDescent="0.25">
      <c r="A135" s="52"/>
      <c r="B135" s="57"/>
      <c r="C135" s="49" t="s">
        <v>104</v>
      </c>
      <c r="D135" s="19" t="s">
        <v>105</v>
      </c>
      <c r="E135" s="20">
        <v>96800</v>
      </c>
      <c r="F135" s="24">
        <v>94050</v>
      </c>
      <c r="G135" s="21">
        <f t="shared" si="4"/>
        <v>0.97159090909090906</v>
      </c>
    </row>
    <row r="136" spans="1:7" ht="117" customHeight="1" x14ac:dyDescent="0.25">
      <c r="A136" s="51"/>
      <c r="B136" s="15" t="s">
        <v>177</v>
      </c>
      <c r="C136" s="49"/>
      <c r="D136" s="16" t="s">
        <v>176</v>
      </c>
      <c r="E136" s="17">
        <f>SUM(E137:E137)</f>
        <v>44232</v>
      </c>
      <c r="F136" s="17">
        <f>SUM(F137:F137)</f>
        <v>44232.76</v>
      </c>
      <c r="G136" s="21">
        <f t="shared" si="4"/>
        <v>1.0000171821305843</v>
      </c>
    </row>
    <row r="137" spans="1:7" ht="18" customHeight="1" x14ac:dyDescent="0.25">
      <c r="A137" s="55"/>
      <c r="B137" s="57"/>
      <c r="C137" s="49" t="s">
        <v>31</v>
      </c>
      <c r="D137" s="27" t="s">
        <v>32</v>
      </c>
      <c r="E137" s="20">
        <v>44232</v>
      </c>
      <c r="F137" s="24">
        <v>44232.76</v>
      </c>
      <c r="G137" s="21">
        <f t="shared" si="4"/>
        <v>1.0000171821305843</v>
      </c>
    </row>
    <row r="138" spans="1:7" ht="42" x14ac:dyDescent="0.25">
      <c r="A138" s="55"/>
      <c r="B138" s="15" t="s">
        <v>206</v>
      </c>
      <c r="C138" s="49"/>
      <c r="D138" s="79" t="s">
        <v>212</v>
      </c>
      <c r="E138" s="17">
        <f>SUM(E139:E139)</f>
        <v>50459.57</v>
      </c>
      <c r="F138" s="17">
        <f>SUM(F139:F139)</f>
        <v>50459.57</v>
      </c>
      <c r="G138" s="21">
        <f t="shared" ref="G138:G139" si="5">F138/E138</f>
        <v>1</v>
      </c>
    </row>
    <row r="139" spans="1:7" ht="45" x14ac:dyDescent="0.25">
      <c r="A139" s="55"/>
      <c r="B139" s="57"/>
      <c r="C139" s="49" t="s">
        <v>14</v>
      </c>
      <c r="D139" s="27" t="s">
        <v>15</v>
      </c>
      <c r="E139" s="20">
        <v>50459.57</v>
      </c>
      <c r="F139" s="24">
        <v>50459.57</v>
      </c>
      <c r="G139" s="21">
        <f t="shared" si="5"/>
        <v>1</v>
      </c>
    </row>
    <row r="140" spans="1:7" ht="19.5" customHeight="1" x14ac:dyDescent="0.25">
      <c r="A140" s="55"/>
      <c r="B140" s="15" t="s">
        <v>106</v>
      </c>
      <c r="C140" s="49"/>
      <c r="D140" s="16" t="s">
        <v>16</v>
      </c>
      <c r="E140" s="17">
        <f>SUM(E141:E146)</f>
        <v>951622.88</v>
      </c>
      <c r="F140" s="17">
        <f>SUM(F141:F146)</f>
        <v>493094.68</v>
      </c>
      <c r="G140" s="23">
        <f t="shared" si="4"/>
        <v>0.51816185840340445</v>
      </c>
    </row>
    <row r="141" spans="1:7" ht="55.5" customHeight="1" x14ac:dyDescent="0.25">
      <c r="A141" s="55"/>
      <c r="B141" s="58"/>
      <c r="C141" s="49" t="s">
        <v>27</v>
      </c>
      <c r="D141" s="19" t="s">
        <v>28</v>
      </c>
      <c r="E141" s="20">
        <v>15000</v>
      </c>
      <c r="F141" s="24">
        <v>6231.71</v>
      </c>
      <c r="G141" s="21">
        <f t="shared" ref="G141:G143" si="6">F141/E141</f>
        <v>0.41544733333333334</v>
      </c>
    </row>
    <row r="142" spans="1:7" ht="18" customHeight="1" x14ac:dyDescent="0.25">
      <c r="A142" s="55"/>
      <c r="B142" s="59"/>
      <c r="C142" s="49" t="s">
        <v>29</v>
      </c>
      <c r="D142" s="27" t="s">
        <v>30</v>
      </c>
      <c r="E142" s="20">
        <v>0</v>
      </c>
      <c r="F142" s="24">
        <v>3503.57</v>
      </c>
      <c r="G142" s="21"/>
    </row>
    <row r="143" spans="1:7" ht="18" customHeight="1" x14ac:dyDescent="0.25">
      <c r="A143" s="55"/>
      <c r="B143" s="59"/>
      <c r="C143" s="49" t="s">
        <v>31</v>
      </c>
      <c r="D143" s="27" t="s">
        <v>32</v>
      </c>
      <c r="E143" s="20">
        <v>2123</v>
      </c>
      <c r="F143" s="24">
        <v>2546.3000000000002</v>
      </c>
      <c r="G143" s="21">
        <f t="shared" si="6"/>
        <v>1.1993876589731514</v>
      </c>
    </row>
    <row r="144" spans="1:7" ht="75.75" customHeight="1" x14ac:dyDescent="0.25">
      <c r="A144" s="55"/>
      <c r="B144" s="59"/>
      <c r="C144" s="49" t="s">
        <v>107</v>
      </c>
      <c r="D144" s="27" t="s">
        <v>33</v>
      </c>
      <c r="E144" s="20">
        <v>634450.68000000005</v>
      </c>
      <c r="F144" s="24">
        <v>203563.1</v>
      </c>
      <c r="G144" s="21">
        <f t="shared" si="4"/>
        <v>0.3208493684647008</v>
      </c>
    </row>
    <row r="145" spans="1:7" ht="77.25" customHeight="1" x14ac:dyDescent="0.25">
      <c r="A145" s="55"/>
      <c r="B145" s="59"/>
      <c r="C145" s="49" t="s">
        <v>108</v>
      </c>
      <c r="D145" s="27" t="s">
        <v>33</v>
      </c>
      <c r="E145" s="20">
        <v>22799.200000000001</v>
      </c>
      <c r="F145" s="24">
        <v>0</v>
      </c>
      <c r="G145" s="21">
        <f t="shared" si="4"/>
        <v>0</v>
      </c>
    </row>
    <row r="146" spans="1:7" ht="47.25" customHeight="1" x14ac:dyDescent="0.25">
      <c r="A146" s="55"/>
      <c r="B146" s="59"/>
      <c r="C146" s="49" t="s">
        <v>109</v>
      </c>
      <c r="D146" s="27" t="s">
        <v>110</v>
      </c>
      <c r="E146" s="20">
        <v>277250</v>
      </c>
      <c r="F146" s="24">
        <v>277250</v>
      </c>
      <c r="G146" s="21">
        <f t="shared" si="4"/>
        <v>1</v>
      </c>
    </row>
    <row r="147" spans="1:7" ht="18.75" customHeight="1" x14ac:dyDescent="0.25">
      <c r="A147" s="32">
        <v>851</v>
      </c>
      <c r="B147" s="11"/>
      <c r="C147" s="49"/>
      <c r="D147" s="12" t="s">
        <v>111</v>
      </c>
      <c r="E147" s="13">
        <f>SUM(E148+E150)</f>
        <v>1153870</v>
      </c>
      <c r="F147" s="13">
        <f>SUM(F148+F150)</f>
        <v>522875.6</v>
      </c>
      <c r="G147" s="14">
        <f t="shared" si="4"/>
        <v>0.4531494882439096</v>
      </c>
    </row>
    <row r="148" spans="1:7" ht="35.25" customHeight="1" x14ac:dyDescent="0.25">
      <c r="A148" s="53"/>
      <c r="B148" s="15">
        <v>85156</v>
      </c>
      <c r="C148" s="43"/>
      <c r="D148" s="16" t="s">
        <v>112</v>
      </c>
      <c r="E148" s="17">
        <f>SUM(E149)</f>
        <v>1153870</v>
      </c>
      <c r="F148" s="28">
        <f>SUM(F149)</f>
        <v>522821</v>
      </c>
      <c r="G148" s="23">
        <f>F148/E148</f>
        <v>0.4531021692218361</v>
      </c>
    </row>
    <row r="149" spans="1:7" ht="46.5" customHeight="1" x14ac:dyDescent="0.25">
      <c r="A149" s="62"/>
      <c r="B149" s="29"/>
      <c r="C149" s="49" t="s">
        <v>14</v>
      </c>
      <c r="D149" s="19" t="s">
        <v>15</v>
      </c>
      <c r="E149" s="20">
        <v>1153870</v>
      </c>
      <c r="F149" s="24">
        <v>522821</v>
      </c>
      <c r="G149" s="21">
        <f>F149/E149</f>
        <v>0.4531021692218361</v>
      </c>
    </row>
    <row r="150" spans="1:7" ht="24" customHeight="1" x14ac:dyDescent="0.25">
      <c r="A150" s="62"/>
      <c r="B150" s="15" t="s">
        <v>207</v>
      </c>
      <c r="C150" s="43"/>
      <c r="D150" s="79" t="s">
        <v>16</v>
      </c>
      <c r="E150" s="17">
        <f>SUM(E151)</f>
        <v>0</v>
      </c>
      <c r="F150" s="28">
        <f>SUM(F151)</f>
        <v>54.6</v>
      </c>
      <c r="G150" s="23"/>
    </row>
    <row r="151" spans="1:7" ht="21" customHeight="1" x14ac:dyDescent="0.25">
      <c r="A151" s="54"/>
      <c r="B151" s="29"/>
      <c r="C151" s="49" t="s">
        <v>31</v>
      </c>
      <c r="D151" s="19" t="s">
        <v>32</v>
      </c>
      <c r="E151" s="20">
        <v>0</v>
      </c>
      <c r="F151" s="24">
        <v>54.6</v>
      </c>
      <c r="G151" s="21"/>
    </row>
    <row r="152" spans="1:7" ht="18.75" customHeight="1" x14ac:dyDescent="0.25">
      <c r="A152" s="32">
        <v>852</v>
      </c>
      <c r="B152" s="11"/>
      <c r="C152" s="49"/>
      <c r="D152" s="12" t="s">
        <v>113</v>
      </c>
      <c r="E152" s="13">
        <f>SUM(E153+E164+E161+E167)</f>
        <v>16384145</v>
      </c>
      <c r="F152" s="13">
        <f>SUM(F153+F164+F161+F167)</f>
        <v>8760128.25</v>
      </c>
      <c r="G152" s="14">
        <f t="shared" si="4"/>
        <v>0.53467106461765324</v>
      </c>
    </row>
    <row r="153" spans="1:7" ht="18" customHeight="1" x14ac:dyDescent="0.25">
      <c r="A153" s="7"/>
      <c r="B153" s="15" t="s">
        <v>114</v>
      </c>
      <c r="C153" s="43"/>
      <c r="D153" s="16" t="s">
        <v>115</v>
      </c>
      <c r="E153" s="17">
        <f>SUM(E154:E160)</f>
        <v>15417445</v>
      </c>
      <c r="F153" s="17">
        <f>SUM(F154:F160)</f>
        <v>8258865.3499999996</v>
      </c>
      <c r="G153" s="23">
        <f t="shared" si="4"/>
        <v>0.53568314010525087</v>
      </c>
    </row>
    <row r="154" spans="1:7" ht="55.5" customHeight="1" x14ac:dyDescent="0.25">
      <c r="A154" s="51"/>
      <c r="B154" s="58"/>
      <c r="C154" s="49" t="s">
        <v>27</v>
      </c>
      <c r="D154" s="19" t="s">
        <v>28</v>
      </c>
      <c r="E154" s="20">
        <v>9800</v>
      </c>
      <c r="F154" s="24">
        <v>4429.26</v>
      </c>
      <c r="G154" s="21">
        <f t="shared" si="4"/>
        <v>0.45196530612244901</v>
      </c>
    </row>
    <row r="155" spans="1:7" ht="19.5" customHeight="1" x14ac:dyDescent="0.25">
      <c r="A155" s="55"/>
      <c r="B155" s="59"/>
      <c r="C155" s="49" t="s">
        <v>48</v>
      </c>
      <c r="D155" s="19" t="s">
        <v>116</v>
      </c>
      <c r="E155" s="20">
        <v>8703283</v>
      </c>
      <c r="F155" s="24">
        <v>4455958.62</v>
      </c>
      <c r="G155" s="21">
        <f t="shared" si="4"/>
        <v>0.51198595058899043</v>
      </c>
    </row>
    <row r="156" spans="1:7" ht="19.5" customHeight="1" x14ac:dyDescent="0.25">
      <c r="A156" s="55"/>
      <c r="B156" s="59"/>
      <c r="C156" s="49" t="s">
        <v>29</v>
      </c>
      <c r="D156" s="27" t="s">
        <v>30</v>
      </c>
      <c r="E156" s="20">
        <v>300</v>
      </c>
      <c r="F156" s="24">
        <v>4533.8500000000004</v>
      </c>
      <c r="G156" s="21">
        <f t="shared" si="4"/>
        <v>15.112833333333334</v>
      </c>
    </row>
    <row r="157" spans="1:7" ht="19.5" customHeight="1" x14ac:dyDescent="0.25">
      <c r="A157" s="55"/>
      <c r="B157" s="59"/>
      <c r="C157" s="49" t="s">
        <v>41</v>
      </c>
      <c r="D157" s="19" t="s">
        <v>42</v>
      </c>
      <c r="E157" s="20">
        <v>60000</v>
      </c>
      <c r="F157" s="24">
        <v>99112.17</v>
      </c>
      <c r="G157" s="21">
        <f t="shared" si="4"/>
        <v>1.6518694999999999</v>
      </c>
    </row>
    <row r="158" spans="1:7" ht="23.25" customHeight="1" x14ac:dyDescent="0.25">
      <c r="A158" s="55"/>
      <c r="B158" s="59"/>
      <c r="C158" s="49" t="s">
        <v>92</v>
      </c>
      <c r="D158" s="19" t="s">
        <v>93</v>
      </c>
      <c r="E158" s="20">
        <v>6390000</v>
      </c>
      <c r="F158" s="24">
        <v>3440769</v>
      </c>
      <c r="G158" s="21">
        <f t="shared" si="4"/>
        <v>0.53846150234741785</v>
      </c>
    </row>
    <row r="159" spans="1:7" ht="37.5" customHeight="1" x14ac:dyDescent="0.25">
      <c r="A159" s="55"/>
      <c r="B159" s="59"/>
      <c r="C159" s="49" t="s">
        <v>208</v>
      </c>
      <c r="D159" s="80" t="s">
        <v>213</v>
      </c>
      <c r="E159" s="20">
        <v>253500</v>
      </c>
      <c r="F159" s="24">
        <v>253500</v>
      </c>
      <c r="G159" s="21">
        <f t="shared" si="4"/>
        <v>1</v>
      </c>
    </row>
    <row r="160" spans="1:7" ht="45" x14ac:dyDescent="0.25">
      <c r="A160" s="55"/>
      <c r="B160" s="57"/>
      <c r="C160" s="49" t="s">
        <v>23</v>
      </c>
      <c r="D160" s="80" t="s">
        <v>24</v>
      </c>
      <c r="E160" s="20">
        <v>562</v>
      </c>
      <c r="F160" s="24">
        <v>562.45000000000005</v>
      </c>
      <c r="G160" s="21">
        <f t="shared" si="4"/>
        <v>1.0008007117437723</v>
      </c>
    </row>
    <row r="161" spans="1:7" ht="24" customHeight="1" x14ac:dyDescent="0.25">
      <c r="A161" s="55"/>
      <c r="B161" s="15" t="s">
        <v>117</v>
      </c>
      <c r="C161" s="43"/>
      <c r="D161" s="16" t="s">
        <v>118</v>
      </c>
      <c r="E161" s="17">
        <f>SUM(E162:E163)</f>
        <v>966420</v>
      </c>
      <c r="F161" s="17">
        <f>SUM(F162:F163)</f>
        <v>500520</v>
      </c>
      <c r="G161" s="23">
        <f t="shared" si="4"/>
        <v>0.51791146706400948</v>
      </c>
    </row>
    <row r="162" spans="1:7" ht="54.75" customHeight="1" x14ac:dyDescent="0.25">
      <c r="A162" s="55"/>
      <c r="B162" s="58"/>
      <c r="C162" s="49" t="s">
        <v>14</v>
      </c>
      <c r="D162" s="19" t="s">
        <v>60</v>
      </c>
      <c r="E162" s="20">
        <v>966120</v>
      </c>
      <c r="F162" s="24">
        <v>500520</v>
      </c>
      <c r="G162" s="21">
        <f t="shared" si="4"/>
        <v>0.51807228915662651</v>
      </c>
    </row>
    <row r="163" spans="1:7" ht="43.5" customHeight="1" x14ac:dyDescent="0.25">
      <c r="A163" s="55"/>
      <c r="B163" s="57"/>
      <c r="C163" s="49" t="s">
        <v>43</v>
      </c>
      <c r="D163" s="19" t="s">
        <v>44</v>
      </c>
      <c r="E163" s="20">
        <v>300</v>
      </c>
      <c r="F163" s="24">
        <v>0</v>
      </c>
      <c r="G163" s="21">
        <f t="shared" si="4"/>
        <v>0</v>
      </c>
    </row>
    <row r="164" spans="1:7" ht="17.25" customHeight="1" x14ac:dyDescent="0.25">
      <c r="A164" s="55"/>
      <c r="B164" s="15" t="s">
        <v>119</v>
      </c>
      <c r="C164" s="43"/>
      <c r="D164" s="16" t="s">
        <v>120</v>
      </c>
      <c r="E164" s="17">
        <f>SUM(E165:E166)</f>
        <v>280</v>
      </c>
      <c r="F164" s="17">
        <f>SUM(F165:F166)</f>
        <v>742.85</v>
      </c>
      <c r="G164" s="23">
        <f t="shared" si="4"/>
        <v>2.6530357142857142</v>
      </c>
    </row>
    <row r="165" spans="1:7" ht="18" customHeight="1" x14ac:dyDescent="0.25">
      <c r="A165" s="55"/>
      <c r="B165" s="58"/>
      <c r="C165" s="49" t="s">
        <v>29</v>
      </c>
      <c r="D165" s="27" t="s">
        <v>30</v>
      </c>
      <c r="E165" s="20">
        <v>30</v>
      </c>
      <c r="F165" s="24">
        <v>604.85</v>
      </c>
      <c r="G165" s="21">
        <f t="shared" si="4"/>
        <v>20.161666666666669</v>
      </c>
    </row>
    <row r="166" spans="1:7" ht="18.75" customHeight="1" x14ac:dyDescent="0.25">
      <c r="A166" s="55"/>
      <c r="B166" s="70"/>
      <c r="C166" s="49" t="s">
        <v>41</v>
      </c>
      <c r="D166" s="27" t="s">
        <v>42</v>
      </c>
      <c r="E166" s="26">
        <v>250</v>
      </c>
      <c r="F166" s="44">
        <v>138</v>
      </c>
      <c r="G166" s="25">
        <f t="shared" si="4"/>
        <v>0.55200000000000005</v>
      </c>
    </row>
    <row r="167" spans="1:7" ht="36" customHeight="1" x14ac:dyDescent="0.25">
      <c r="A167" s="55"/>
      <c r="B167" s="15" t="s">
        <v>192</v>
      </c>
      <c r="C167" s="43"/>
      <c r="D167" s="16" t="s">
        <v>193</v>
      </c>
      <c r="E167" s="17">
        <f>SUM(E168)</f>
        <v>0</v>
      </c>
      <c r="F167" s="17">
        <f>SUM(F168)</f>
        <v>0.05</v>
      </c>
      <c r="G167" s="25"/>
    </row>
    <row r="168" spans="1:7" ht="18.75" customHeight="1" x14ac:dyDescent="0.25">
      <c r="A168" s="52"/>
      <c r="B168" s="29"/>
      <c r="C168" s="49" t="s">
        <v>31</v>
      </c>
      <c r="D168" s="27" t="s">
        <v>32</v>
      </c>
      <c r="E168" s="20">
        <v>0</v>
      </c>
      <c r="F168" s="24">
        <v>0.05</v>
      </c>
      <c r="G168" s="25"/>
    </row>
    <row r="169" spans="1:7" ht="21" customHeight="1" x14ac:dyDescent="0.25">
      <c r="A169" s="32">
        <v>853</v>
      </c>
      <c r="B169" s="11"/>
      <c r="C169" s="49"/>
      <c r="D169" s="12" t="s">
        <v>121</v>
      </c>
      <c r="E169" s="13">
        <f>E172+E176+E178+E170+E183</f>
        <v>811421.7</v>
      </c>
      <c r="F169" s="13">
        <f>F172+F176+F178+F170+F183</f>
        <v>381565.81000000006</v>
      </c>
      <c r="G169" s="14">
        <f t="shared" si="4"/>
        <v>0.47024353674544334</v>
      </c>
    </row>
    <row r="170" spans="1:7" ht="21" customHeight="1" x14ac:dyDescent="0.25">
      <c r="A170" s="53"/>
      <c r="B170" s="15" t="s">
        <v>178</v>
      </c>
      <c r="C170" s="43"/>
      <c r="D170" s="16" t="s">
        <v>179</v>
      </c>
      <c r="E170" s="17">
        <f>SUM(E171:E171)</f>
        <v>0</v>
      </c>
      <c r="F170" s="17">
        <f>SUM(F171:F171)</f>
        <v>500.4</v>
      </c>
      <c r="G170" s="23"/>
    </row>
    <row r="171" spans="1:7" ht="21" customHeight="1" x14ac:dyDescent="0.25">
      <c r="A171" s="62"/>
      <c r="B171" s="57"/>
      <c r="C171" s="49" t="s">
        <v>31</v>
      </c>
      <c r="D171" s="27" t="s">
        <v>32</v>
      </c>
      <c r="E171" s="20">
        <v>0</v>
      </c>
      <c r="F171" s="24">
        <v>500.4</v>
      </c>
      <c r="G171" s="21"/>
    </row>
    <row r="172" spans="1:7" ht="21.75" customHeight="1" x14ac:dyDescent="0.25">
      <c r="A172" s="55"/>
      <c r="B172" s="15">
        <v>85321</v>
      </c>
      <c r="C172" s="43"/>
      <c r="D172" s="16" t="s">
        <v>122</v>
      </c>
      <c r="E172" s="17">
        <f>SUM(E173:E175)</f>
        <v>272155</v>
      </c>
      <c r="F172" s="17">
        <f>SUM(F173:F175)</f>
        <v>142796.48000000001</v>
      </c>
      <c r="G172" s="23">
        <f t="shared" si="4"/>
        <v>0.52468806378718014</v>
      </c>
    </row>
    <row r="173" spans="1:7" ht="18" customHeight="1" x14ac:dyDescent="0.25">
      <c r="A173" s="55"/>
      <c r="B173" s="58"/>
      <c r="C173" s="49" t="s">
        <v>29</v>
      </c>
      <c r="D173" s="27" t="s">
        <v>30</v>
      </c>
      <c r="E173" s="26">
        <v>0</v>
      </c>
      <c r="F173" s="44">
        <v>66.53</v>
      </c>
      <c r="G173" s="25"/>
    </row>
    <row r="174" spans="1:7" ht="43.5" customHeight="1" x14ac:dyDescent="0.25">
      <c r="A174" s="55"/>
      <c r="B174" s="59"/>
      <c r="C174" s="49" t="s">
        <v>14</v>
      </c>
      <c r="D174" s="19" t="s">
        <v>15</v>
      </c>
      <c r="E174" s="20">
        <v>272000</v>
      </c>
      <c r="F174" s="24">
        <v>142668</v>
      </c>
      <c r="G174" s="21">
        <f>F174/E174</f>
        <v>0.52451470588235294</v>
      </c>
    </row>
    <row r="175" spans="1:7" ht="33.75" customHeight="1" x14ac:dyDescent="0.25">
      <c r="A175" s="55"/>
      <c r="B175" s="57"/>
      <c r="C175" s="49" t="s">
        <v>43</v>
      </c>
      <c r="D175" s="19" t="s">
        <v>44</v>
      </c>
      <c r="E175" s="20">
        <v>155</v>
      </c>
      <c r="F175" s="24">
        <v>61.95</v>
      </c>
      <c r="G175" s="21">
        <f>F175/E175</f>
        <v>0.39967741935483875</v>
      </c>
    </row>
    <row r="176" spans="1:7" ht="26.25" customHeight="1" x14ac:dyDescent="0.25">
      <c r="A176" s="55"/>
      <c r="B176" s="15">
        <v>85324</v>
      </c>
      <c r="C176" s="43"/>
      <c r="D176" s="16" t="s">
        <v>123</v>
      </c>
      <c r="E176" s="17">
        <f>SUM(E177)</f>
        <v>36000</v>
      </c>
      <c r="F176" s="28">
        <f>SUM(F177)</f>
        <v>17271</v>
      </c>
      <c r="G176" s="23">
        <f t="shared" si="4"/>
        <v>0.47975000000000001</v>
      </c>
    </row>
    <row r="177" spans="1:7" ht="17.25" customHeight="1" x14ac:dyDescent="0.25">
      <c r="A177" s="55"/>
      <c r="B177" s="29"/>
      <c r="C177" s="49" t="s">
        <v>41</v>
      </c>
      <c r="D177" s="19" t="s">
        <v>42</v>
      </c>
      <c r="E177" s="20">
        <v>36000</v>
      </c>
      <c r="F177" s="24">
        <v>17271</v>
      </c>
      <c r="G177" s="21">
        <f t="shared" si="4"/>
        <v>0.47975000000000001</v>
      </c>
    </row>
    <row r="178" spans="1:7" ht="17.25" customHeight="1" x14ac:dyDescent="0.25">
      <c r="A178" s="55"/>
      <c r="B178" s="15">
        <v>85333</v>
      </c>
      <c r="C178" s="43"/>
      <c r="D178" s="16" t="s">
        <v>124</v>
      </c>
      <c r="E178" s="17">
        <f>SUM(E179:E182)</f>
        <v>396864</v>
      </c>
      <c r="F178" s="17">
        <f>SUM(F179:F182)</f>
        <v>213977.93</v>
      </c>
      <c r="G178" s="23">
        <f t="shared" si="4"/>
        <v>0.53917193295436217</v>
      </c>
    </row>
    <row r="179" spans="1:7" ht="24" customHeight="1" x14ac:dyDescent="0.25">
      <c r="A179" s="52"/>
      <c r="B179" s="15"/>
      <c r="C179" s="49" t="s">
        <v>73</v>
      </c>
      <c r="D179" s="19" t="s">
        <v>74</v>
      </c>
      <c r="E179" s="26">
        <v>1050</v>
      </c>
      <c r="F179" s="44">
        <v>105</v>
      </c>
      <c r="G179" s="21">
        <f t="shared" si="4"/>
        <v>0.1</v>
      </c>
    </row>
    <row r="180" spans="1:7" ht="17.25" customHeight="1" x14ac:dyDescent="0.25">
      <c r="A180" s="51"/>
      <c r="B180" s="60"/>
      <c r="C180" s="43" t="s">
        <v>54</v>
      </c>
      <c r="D180" s="27" t="s">
        <v>55</v>
      </c>
      <c r="E180" s="26">
        <v>39000</v>
      </c>
      <c r="F180" s="44">
        <v>34875</v>
      </c>
      <c r="G180" s="21">
        <f t="shared" si="4"/>
        <v>0.89423076923076927</v>
      </c>
    </row>
    <row r="181" spans="1:7" ht="16.5" customHeight="1" x14ac:dyDescent="0.25">
      <c r="A181" s="55"/>
      <c r="B181" s="59"/>
      <c r="C181" s="49" t="s">
        <v>29</v>
      </c>
      <c r="D181" s="27" t="s">
        <v>30</v>
      </c>
      <c r="E181" s="20">
        <v>30</v>
      </c>
      <c r="F181" s="24">
        <v>605.92999999999995</v>
      </c>
      <c r="G181" s="21">
        <f t="shared" si="4"/>
        <v>20.197666666666667</v>
      </c>
    </row>
    <row r="182" spans="1:7" ht="56.25" customHeight="1" x14ac:dyDescent="0.25">
      <c r="A182" s="55"/>
      <c r="B182" s="57"/>
      <c r="C182" s="49" t="s">
        <v>125</v>
      </c>
      <c r="D182" s="19" t="s">
        <v>126</v>
      </c>
      <c r="E182" s="20">
        <v>356784</v>
      </c>
      <c r="F182" s="24">
        <v>178392</v>
      </c>
      <c r="G182" s="21">
        <f t="shared" ref="G182:G186" si="7">F182/E182</f>
        <v>0.5</v>
      </c>
    </row>
    <row r="183" spans="1:7" ht="24" customHeight="1" x14ac:dyDescent="0.25">
      <c r="A183" s="55"/>
      <c r="B183" s="15" t="s">
        <v>187</v>
      </c>
      <c r="C183" s="43"/>
      <c r="D183" s="16" t="s">
        <v>16</v>
      </c>
      <c r="E183" s="17">
        <f>SUM(E184:E187)</f>
        <v>106402.7</v>
      </c>
      <c r="F183" s="17">
        <f>SUM(F184:F187)</f>
        <v>7020</v>
      </c>
      <c r="G183" s="23">
        <f t="shared" si="7"/>
        <v>6.5975769411866433E-2</v>
      </c>
    </row>
    <row r="184" spans="1:7" ht="78.75" x14ac:dyDescent="0.25">
      <c r="A184" s="55"/>
      <c r="B184" s="60"/>
      <c r="C184" s="49" t="s">
        <v>107</v>
      </c>
      <c r="D184" s="27" t="s">
        <v>33</v>
      </c>
      <c r="E184" s="26">
        <v>40487.760000000002</v>
      </c>
      <c r="F184" s="44">
        <v>0</v>
      </c>
      <c r="G184" s="21">
        <f t="shared" ref="G184:G185" si="8">F184/E184</f>
        <v>0</v>
      </c>
    </row>
    <row r="185" spans="1:7" ht="78.75" x14ac:dyDescent="0.25">
      <c r="A185" s="55"/>
      <c r="B185" s="61"/>
      <c r="C185" s="49" t="s">
        <v>108</v>
      </c>
      <c r="D185" s="27" t="s">
        <v>33</v>
      </c>
      <c r="E185" s="26">
        <v>23142.240000000002</v>
      </c>
      <c r="F185" s="44">
        <v>0</v>
      </c>
      <c r="G185" s="21">
        <f t="shared" si="8"/>
        <v>0</v>
      </c>
    </row>
    <row r="186" spans="1:7" ht="48" customHeight="1" x14ac:dyDescent="0.25">
      <c r="A186" s="55"/>
      <c r="B186" s="61"/>
      <c r="C186" s="49" t="s">
        <v>14</v>
      </c>
      <c r="D186" s="19" t="s">
        <v>15</v>
      </c>
      <c r="E186" s="26">
        <v>17160</v>
      </c>
      <c r="F186" s="44">
        <v>7020</v>
      </c>
      <c r="G186" s="21">
        <f t="shared" si="7"/>
        <v>0.40909090909090912</v>
      </c>
    </row>
    <row r="187" spans="1:7" ht="48" customHeight="1" x14ac:dyDescent="0.25">
      <c r="A187" s="55"/>
      <c r="B187" s="78"/>
      <c r="C187" s="49" t="s">
        <v>209</v>
      </c>
      <c r="D187" s="80" t="s">
        <v>169</v>
      </c>
      <c r="E187" s="26">
        <v>25612.7</v>
      </c>
      <c r="F187" s="44">
        <v>0</v>
      </c>
      <c r="G187" s="21">
        <f t="shared" ref="G187" si="9">F187/E187</f>
        <v>0</v>
      </c>
    </row>
    <row r="188" spans="1:7" ht="20.25" customHeight="1" x14ac:dyDescent="0.25">
      <c r="A188" s="32">
        <v>854</v>
      </c>
      <c r="B188" s="11"/>
      <c r="C188" s="49"/>
      <c r="D188" s="12" t="s">
        <v>127</v>
      </c>
      <c r="E188" s="13">
        <f>SUM(E189+E194+E198+E203+E205)</f>
        <v>781258</v>
      </c>
      <c r="F188" s="13">
        <f>SUM(F189+F194+F198+F203+F205)</f>
        <v>472840.00999999995</v>
      </c>
      <c r="G188" s="14">
        <f>F188/E188</f>
        <v>0.60522901525488371</v>
      </c>
    </row>
    <row r="189" spans="1:7" ht="18" customHeight="1" x14ac:dyDescent="0.25">
      <c r="A189" s="51"/>
      <c r="B189" s="15">
        <v>85403</v>
      </c>
      <c r="C189" s="43"/>
      <c r="D189" s="16" t="s">
        <v>128</v>
      </c>
      <c r="E189" s="17">
        <f>SUM(E190:E193)</f>
        <v>103300</v>
      </c>
      <c r="F189" s="17">
        <f>SUM(F190:F193)</f>
        <v>52049.63</v>
      </c>
      <c r="G189" s="23">
        <f>F189/E189</f>
        <v>0.50386863504356239</v>
      </c>
    </row>
    <row r="190" spans="1:7" ht="21.75" customHeight="1" x14ac:dyDescent="0.25">
      <c r="A190" s="55"/>
      <c r="B190" s="61"/>
      <c r="C190" s="49" t="s">
        <v>48</v>
      </c>
      <c r="D190" s="19" t="s">
        <v>49</v>
      </c>
      <c r="E190" s="26">
        <v>99000</v>
      </c>
      <c r="F190" s="44">
        <v>45274</v>
      </c>
      <c r="G190" s="21">
        <f t="shared" ref="G190:G229" si="10">F190/E190</f>
        <v>0.45731313131313134</v>
      </c>
    </row>
    <row r="191" spans="1:7" ht="18" customHeight="1" x14ac:dyDescent="0.25">
      <c r="A191" s="55"/>
      <c r="B191" s="61"/>
      <c r="C191" s="49" t="s">
        <v>29</v>
      </c>
      <c r="D191" s="27" t="s">
        <v>30</v>
      </c>
      <c r="E191" s="26">
        <v>100</v>
      </c>
      <c r="F191" s="44">
        <v>3082.96</v>
      </c>
      <c r="G191" s="21">
        <f t="shared" si="10"/>
        <v>30.829599999999999</v>
      </c>
    </row>
    <row r="192" spans="1:7" ht="24" customHeight="1" x14ac:dyDescent="0.25">
      <c r="A192" s="55"/>
      <c r="B192" s="61"/>
      <c r="C192" s="49" t="s">
        <v>31</v>
      </c>
      <c r="D192" s="19" t="s">
        <v>32</v>
      </c>
      <c r="E192" s="26">
        <v>0</v>
      </c>
      <c r="F192" s="44">
        <v>22</v>
      </c>
      <c r="G192" s="21"/>
    </row>
    <row r="193" spans="1:7" ht="18" customHeight="1" x14ac:dyDescent="0.25">
      <c r="A193" s="55"/>
      <c r="B193" s="61"/>
      <c r="C193" s="49" t="s">
        <v>41</v>
      </c>
      <c r="D193" s="27" t="s">
        <v>42</v>
      </c>
      <c r="E193" s="26">
        <v>4200</v>
      </c>
      <c r="F193" s="44">
        <v>3670.67</v>
      </c>
      <c r="G193" s="21">
        <f t="shared" si="10"/>
        <v>0.87396904761904759</v>
      </c>
    </row>
    <row r="194" spans="1:7" ht="17.25" customHeight="1" x14ac:dyDescent="0.25">
      <c r="A194" s="55"/>
      <c r="B194" s="15">
        <v>85406</v>
      </c>
      <c r="C194" s="43"/>
      <c r="D194" s="16" t="s">
        <v>129</v>
      </c>
      <c r="E194" s="17">
        <f>SUM(E195:E197)</f>
        <v>1100</v>
      </c>
      <c r="F194" s="17">
        <f>SUM(F195:F197)</f>
        <v>862.12</v>
      </c>
      <c r="G194" s="23">
        <f t="shared" si="10"/>
        <v>0.78374545454545452</v>
      </c>
    </row>
    <row r="195" spans="1:7" ht="57" customHeight="1" x14ac:dyDescent="0.25">
      <c r="A195" s="55"/>
      <c r="B195" s="58"/>
      <c r="C195" s="49" t="s">
        <v>27</v>
      </c>
      <c r="D195" s="19" t="s">
        <v>28</v>
      </c>
      <c r="E195" s="20">
        <v>500</v>
      </c>
      <c r="F195" s="24">
        <v>0</v>
      </c>
      <c r="G195" s="21">
        <f t="shared" si="10"/>
        <v>0</v>
      </c>
    </row>
    <row r="196" spans="1:7" ht="18" customHeight="1" x14ac:dyDescent="0.25">
      <c r="A196" s="55"/>
      <c r="B196" s="59"/>
      <c r="C196" s="49" t="s">
        <v>29</v>
      </c>
      <c r="D196" s="27" t="s">
        <v>30</v>
      </c>
      <c r="E196" s="20">
        <v>100</v>
      </c>
      <c r="F196" s="24">
        <v>744.12</v>
      </c>
      <c r="G196" s="21">
        <f t="shared" si="10"/>
        <v>7.4412000000000003</v>
      </c>
    </row>
    <row r="197" spans="1:7" ht="18" customHeight="1" x14ac:dyDescent="0.25">
      <c r="A197" s="55"/>
      <c r="B197" s="57"/>
      <c r="C197" s="49" t="s">
        <v>41</v>
      </c>
      <c r="D197" s="27" t="s">
        <v>42</v>
      </c>
      <c r="E197" s="20">
        <v>500</v>
      </c>
      <c r="F197" s="24">
        <v>118</v>
      </c>
      <c r="G197" s="21">
        <f t="shared" si="10"/>
        <v>0.23599999999999999</v>
      </c>
    </row>
    <row r="198" spans="1:7" ht="20.25" customHeight="1" x14ac:dyDescent="0.25">
      <c r="A198" s="55"/>
      <c r="B198" s="15">
        <v>85410</v>
      </c>
      <c r="C198" s="43"/>
      <c r="D198" s="16" t="s">
        <v>132</v>
      </c>
      <c r="E198" s="17">
        <f>SUM(E199:E202)</f>
        <v>585338</v>
      </c>
      <c r="F198" s="17">
        <f>SUM(F199:F202)</f>
        <v>380318.16</v>
      </c>
      <c r="G198" s="23">
        <f t="shared" si="10"/>
        <v>0.6497411068476675</v>
      </c>
    </row>
    <row r="199" spans="1:7" ht="20.25" customHeight="1" x14ac:dyDescent="0.25">
      <c r="A199" s="55"/>
      <c r="B199" s="58"/>
      <c r="C199" s="49" t="s">
        <v>54</v>
      </c>
      <c r="D199" s="27" t="s">
        <v>55</v>
      </c>
      <c r="E199" s="20">
        <v>92500</v>
      </c>
      <c r="F199" s="24">
        <v>47830</v>
      </c>
      <c r="G199" s="21">
        <f t="shared" si="10"/>
        <v>0.51708108108108108</v>
      </c>
    </row>
    <row r="200" spans="1:7" ht="57.75" customHeight="1" x14ac:dyDescent="0.25">
      <c r="A200" s="55"/>
      <c r="B200" s="59"/>
      <c r="C200" s="49" t="s">
        <v>27</v>
      </c>
      <c r="D200" s="19" t="s">
        <v>28</v>
      </c>
      <c r="E200" s="20">
        <v>34710</v>
      </c>
      <c r="F200" s="24">
        <v>19341</v>
      </c>
      <c r="G200" s="21">
        <f t="shared" si="10"/>
        <v>0.55721694036300773</v>
      </c>
    </row>
    <row r="201" spans="1:7" ht="18" customHeight="1" x14ac:dyDescent="0.25">
      <c r="A201" s="52"/>
      <c r="B201" s="57"/>
      <c r="C201" s="49" t="s">
        <v>48</v>
      </c>
      <c r="D201" s="19" t="s">
        <v>49</v>
      </c>
      <c r="E201" s="20">
        <v>455270</v>
      </c>
      <c r="F201" s="24">
        <v>310289.5</v>
      </c>
      <c r="G201" s="21">
        <f t="shared" si="10"/>
        <v>0.68155050848946774</v>
      </c>
    </row>
    <row r="202" spans="1:7" ht="22.5" x14ac:dyDescent="0.25">
      <c r="A202" s="51"/>
      <c r="B202" s="29"/>
      <c r="C202" s="49" t="s">
        <v>56</v>
      </c>
      <c r="D202" s="80" t="s">
        <v>158</v>
      </c>
      <c r="E202" s="20">
        <v>2858</v>
      </c>
      <c r="F202" s="24">
        <v>2857.66</v>
      </c>
      <c r="G202" s="21">
        <f t="shared" si="10"/>
        <v>0.99988103568929321</v>
      </c>
    </row>
    <row r="203" spans="1:7" ht="24" customHeight="1" x14ac:dyDescent="0.25">
      <c r="A203" s="55"/>
      <c r="B203" s="15" t="s">
        <v>133</v>
      </c>
      <c r="C203" s="43"/>
      <c r="D203" s="33" t="s">
        <v>134</v>
      </c>
      <c r="E203" s="17">
        <f>SUM(E204)</f>
        <v>1520</v>
      </c>
      <c r="F203" s="17">
        <f>SUM(F204)</f>
        <v>1520</v>
      </c>
      <c r="G203" s="23">
        <f t="shared" si="10"/>
        <v>1</v>
      </c>
    </row>
    <row r="204" spans="1:7" ht="21.75" customHeight="1" x14ac:dyDescent="0.25">
      <c r="A204" s="55"/>
      <c r="B204" s="29"/>
      <c r="C204" s="49" t="s">
        <v>130</v>
      </c>
      <c r="D204" s="19" t="s">
        <v>131</v>
      </c>
      <c r="E204" s="20">
        <v>1520</v>
      </c>
      <c r="F204" s="24">
        <v>1520</v>
      </c>
      <c r="G204" s="21">
        <f t="shared" si="10"/>
        <v>1</v>
      </c>
    </row>
    <row r="205" spans="1:7" ht="16.5" customHeight="1" x14ac:dyDescent="0.25">
      <c r="A205" s="55"/>
      <c r="B205" s="15" t="s">
        <v>135</v>
      </c>
      <c r="C205" s="43"/>
      <c r="D205" s="16" t="s">
        <v>136</v>
      </c>
      <c r="E205" s="17">
        <f>SUM(E206:E206)</f>
        <v>90000</v>
      </c>
      <c r="F205" s="17">
        <f>SUM(F206:F206)</f>
        <v>38090.1</v>
      </c>
      <c r="G205" s="23">
        <f t="shared" si="10"/>
        <v>0.42322333333333334</v>
      </c>
    </row>
    <row r="206" spans="1:7" ht="16.5" customHeight="1" x14ac:dyDescent="0.25">
      <c r="A206" s="55"/>
      <c r="B206" s="58"/>
      <c r="C206" s="49" t="s">
        <v>48</v>
      </c>
      <c r="D206" s="19" t="s">
        <v>49</v>
      </c>
      <c r="E206" s="20">
        <v>90000</v>
      </c>
      <c r="F206" s="24">
        <v>38090.1</v>
      </c>
      <c r="G206" s="21">
        <f t="shared" si="10"/>
        <v>0.42322333333333334</v>
      </c>
    </row>
    <row r="207" spans="1:7" ht="20.25" customHeight="1" x14ac:dyDescent="0.25">
      <c r="A207" s="32">
        <v>855</v>
      </c>
      <c r="B207" s="11"/>
      <c r="C207" s="49"/>
      <c r="D207" s="12" t="s">
        <v>137</v>
      </c>
      <c r="E207" s="13">
        <f>SUM(E208+E212+E218)</f>
        <v>1733622</v>
      </c>
      <c r="F207" s="13">
        <f>SUM(F208+F212+F218)</f>
        <v>922994.40999999992</v>
      </c>
      <c r="G207" s="14">
        <f t="shared" si="10"/>
        <v>0.53240810857268761</v>
      </c>
    </row>
    <row r="208" spans="1:7" ht="16.5" customHeight="1" x14ac:dyDescent="0.25">
      <c r="A208" s="55"/>
      <c r="B208" s="15" t="s">
        <v>138</v>
      </c>
      <c r="C208" s="43"/>
      <c r="D208" s="16" t="s">
        <v>139</v>
      </c>
      <c r="E208" s="17">
        <f>SUM(E209:E211)</f>
        <v>830801</v>
      </c>
      <c r="F208" s="17">
        <f>SUM(F209:F211)</f>
        <v>480338.32999999996</v>
      </c>
      <c r="G208" s="23">
        <f t="shared" si="10"/>
        <v>0.57816291747361881</v>
      </c>
    </row>
    <row r="209" spans="1:7" ht="18" customHeight="1" x14ac:dyDescent="0.25">
      <c r="A209" s="55"/>
      <c r="B209" s="61"/>
      <c r="C209" s="49" t="s">
        <v>29</v>
      </c>
      <c r="D209" s="27" t="s">
        <v>30</v>
      </c>
      <c r="E209" s="26">
        <v>0</v>
      </c>
      <c r="F209" s="44">
        <v>1.95</v>
      </c>
      <c r="G209" s="21"/>
    </row>
    <row r="210" spans="1:7" ht="67.5" customHeight="1" x14ac:dyDescent="0.25">
      <c r="A210" s="55"/>
      <c r="B210" s="61"/>
      <c r="C210" s="49" t="s">
        <v>140</v>
      </c>
      <c r="D210" s="81" t="s">
        <v>141</v>
      </c>
      <c r="E210" s="26">
        <v>179015</v>
      </c>
      <c r="F210" s="44">
        <v>179014.34</v>
      </c>
      <c r="G210" s="21">
        <f t="shared" si="10"/>
        <v>0.99999631315811521</v>
      </c>
    </row>
    <row r="211" spans="1:7" ht="54.75" customHeight="1" x14ac:dyDescent="0.25">
      <c r="A211" s="55"/>
      <c r="B211" s="57"/>
      <c r="C211" s="49" t="s">
        <v>142</v>
      </c>
      <c r="D211" s="34" t="s">
        <v>143</v>
      </c>
      <c r="E211" s="20">
        <v>651786</v>
      </c>
      <c r="F211" s="24">
        <v>301322.03999999998</v>
      </c>
      <c r="G211" s="21">
        <f t="shared" si="10"/>
        <v>0.46230210529222776</v>
      </c>
    </row>
    <row r="212" spans="1:7" ht="21" customHeight="1" x14ac:dyDescent="0.25">
      <c r="A212" s="55"/>
      <c r="B212" s="15" t="s">
        <v>144</v>
      </c>
      <c r="C212" s="43"/>
      <c r="D212" s="16" t="s">
        <v>145</v>
      </c>
      <c r="E212" s="17">
        <f>SUM(E213:E217)</f>
        <v>886505</v>
      </c>
      <c r="F212" s="17">
        <f>SUM(F213:F217)</f>
        <v>426341.07999999996</v>
      </c>
      <c r="G212" s="23">
        <f t="shared" si="10"/>
        <v>0.48092349168927412</v>
      </c>
    </row>
    <row r="213" spans="1:7" ht="18" customHeight="1" x14ac:dyDescent="0.25">
      <c r="A213" s="55"/>
      <c r="B213" s="60"/>
      <c r="C213" s="49" t="s">
        <v>29</v>
      </c>
      <c r="D213" s="27" t="s">
        <v>30</v>
      </c>
      <c r="E213" s="26">
        <v>540</v>
      </c>
      <c r="F213" s="44">
        <v>380.11</v>
      </c>
      <c r="G213" s="21">
        <f t="shared" si="10"/>
        <v>0.70390740740740743</v>
      </c>
    </row>
    <row r="214" spans="1:7" ht="22.5" x14ac:dyDescent="0.25">
      <c r="A214" s="55"/>
      <c r="B214" s="61"/>
      <c r="C214" s="49" t="s">
        <v>130</v>
      </c>
      <c r="D214" s="19" t="s">
        <v>131</v>
      </c>
      <c r="E214" s="26">
        <v>2510</v>
      </c>
      <c r="F214" s="44">
        <v>2510</v>
      </c>
      <c r="G214" s="21">
        <f t="shared" si="10"/>
        <v>1</v>
      </c>
    </row>
    <row r="215" spans="1:7" ht="18" customHeight="1" x14ac:dyDescent="0.25">
      <c r="A215" s="55"/>
      <c r="B215" s="59"/>
      <c r="C215" s="49" t="s">
        <v>41</v>
      </c>
      <c r="D215" s="19" t="s">
        <v>42</v>
      </c>
      <c r="E215" s="20">
        <v>200</v>
      </c>
      <c r="F215" s="24">
        <v>86</v>
      </c>
      <c r="G215" s="21">
        <f t="shared" si="10"/>
        <v>0.43</v>
      </c>
    </row>
    <row r="216" spans="1:7" ht="65.25" customHeight="1" x14ac:dyDescent="0.25">
      <c r="A216" s="55"/>
      <c r="B216" s="59"/>
      <c r="C216" s="49" t="s">
        <v>140</v>
      </c>
      <c r="D216" s="27" t="s">
        <v>141</v>
      </c>
      <c r="E216" s="20">
        <v>58733</v>
      </c>
      <c r="F216" s="24">
        <v>58732.36</v>
      </c>
      <c r="G216" s="21">
        <f t="shared" si="10"/>
        <v>0.99998910322987078</v>
      </c>
    </row>
    <row r="217" spans="1:7" ht="56.25" customHeight="1" x14ac:dyDescent="0.25">
      <c r="A217" s="55"/>
      <c r="B217" s="57"/>
      <c r="C217" s="49" t="s">
        <v>142</v>
      </c>
      <c r="D217" s="34" t="s">
        <v>143</v>
      </c>
      <c r="E217" s="20">
        <v>824522</v>
      </c>
      <c r="F217" s="24">
        <v>364632.61</v>
      </c>
      <c r="G217" s="21">
        <f t="shared" si="10"/>
        <v>0.44223514957757343</v>
      </c>
    </row>
    <row r="218" spans="1:7" ht="21" customHeight="1" x14ac:dyDescent="0.25">
      <c r="A218" s="55"/>
      <c r="B218" s="15" t="s">
        <v>210</v>
      </c>
      <c r="C218" s="43"/>
      <c r="D218" s="79" t="s">
        <v>16</v>
      </c>
      <c r="E218" s="17">
        <f>SUM(E219)</f>
        <v>16316</v>
      </c>
      <c r="F218" s="17">
        <f>SUM(F219)</f>
        <v>16315</v>
      </c>
      <c r="G218" s="23">
        <f t="shared" ref="G218:G219" si="11">F218/E218</f>
        <v>0.999938710468252</v>
      </c>
    </row>
    <row r="219" spans="1:7" ht="18" customHeight="1" x14ac:dyDescent="0.25">
      <c r="A219" s="55"/>
      <c r="B219" s="60"/>
      <c r="C219" s="49" t="s">
        <v>41</v>
      </c>
      <c r="D219" s="19" t="s">
        <v>42</v>
      </c>
      <c r="E219" s="26">
        <v>16316</v>
      </c>
      <c r="F219" s="44">
        <v>16315</v>
      </c>
      <c r="G219" s="21">
        <f t="shared" si="11"/>
        <v>0.999938710468252</v>
      </c>
    </row>
    <row r="220" spans="1:7" ht="21.75" customHeight="1" x14ac:dyDescent="0.25">
      <c r="A220" s="30">
        <v>900</v>
      </c>
      <c r="B220" s="45"/>
      <c r="C220" s="49"/>
      <c r="D220" s="46" t="s">
        <v>146</v>
      </c>
      <c r="E220" s="31">
        <f>SUM(E221)</f>
        <v>70000</v>
      </c>
      <c r="F220" s="31">
        <f>SUM(F221)</f>
        <v>33011.64</v>
      </c>
      <c r="G220" s="18">
        <f t="shared" si="10"/>
        <v>0.47159485714285715</v>
      </c>
    </row>
    <row r="221" spans="1:7" ht="33.75" customHeight="1" x14ac:dyDescent="0.25">
      <c r="A221" s="66"/>
      <c r="B221" s="15" t="s">
        <v>147</v>
      </c>
      <c r="C221" s="43"/>
      <c r="D221" s="16" t="s">
        <v>148</v>
      </c>
      <c r="E221" s="17">
        <f>SUM(E222:E222)</f>
        <v>70000</v>
      </c>
      <c r="F221" s="17">
        <f>SUM(F222:F222)</f>
        <v>33011.64</v>
      </c>
      <c r="G221" s="23">
        <f t="shared" si="10"/>
        <v>0.47159485714285715</v>
      </c>
    </row>
    <row r="222" spans="1:7" ht="20.25" customHeight="1" x14ac:dyDescent="0.25">
      <c r="A222" s="67"/>
      <c r="B222" s="45"/>
      <c r="C222" s="49" t="s">
        <v>54</v>
      </c>
      <c r="D222" s="19" t="s">
        <v>55</v>
      </c>
      <c r="E222" s="20">
        <v>70000</v>
      </c>
      <c r="F222" s="24">
        <v>33011.64</v>
      </c>
      <c r="G222" s="21">
        <f t="shared" si="10"/>
        <v>0.47159485714285715</v>
      </c>
    </row>
    <row r="223" spans="1:7" ht="20.25" customHeight="1" x14ac:dyDescent="0.25">
      <c r="A223" s="30">
        <v>921</v>
      </c>
      <c r="B223" s="45"/>
      <c r="C223" s="49"/>
      <c r="D223" s="46" t="s">
        <v>149</v>
      </c>
      <c r="E223" s="31">
        <f>E226+E224</f>
        <v>10000</v>
      </c>
      <c r="F223" s="31">
        <f>F226+F224</f>
        <v>10124.51</v>
      </c>
      <c r="G223" s="21">
        <f t="shared" si="10"/>
        <v>1.012451</v>
      </c>
    </row>
    <row r="224" spans="1:7" ht="20.25" customHeight="1" x14ac:dyDescent="0.25">
      <c r="A224" s="67"/>
      <c r="B224" s="15" t="s">
        <v>188</v>
      </c>
      <c r="C224" s="49"/>
      <c r="D224" s="16" t="s">
        <v>189</v>
      </c>
      <c r="E224" s="17">
        <f>SUM(E225:E225)</f>
        <v>0</v>
      </c>
      <c r="F224" s="17">
        <f>SUM(F225:F225)</f>
        <v>124.51</v>
      </c>
      <c r="G224" s="21"/>
    </row>
    <row r="225" spans="1:7" ht="20.25" customHeight="1" x14ac:dyDescent="0.25">
      <c r="A225" s="67"/>
      <c r="B225" s="60"/>
      <c r="C225" s="49" t="s">
        <v>31</v>
      </c>
      <c r="D225" s="27" t="s">
        <v>32</v>
      </c>
      <c r="E225" s="26">
        <v>0</v>
      </c>
      <c r="F225" s="26">
        <v>124.51</v>
      </c>
      <c r="G225" s="21"/>
    </row>
    <row r="226" spans="1:7" ht="20.25" customHeight="1" x14ac:dyDescent="0.25">
      <c r="A226" s="67"/>
      <c r="B226" s="15" t="s">
        <v>150</v>
      </c>
      <c r="C226" s="49"/>
      <c r="D226" s="16" t="s">
        <v>16</v>
      </c>
      <c r="E226" s="17">
        <f>SUM(E227:E227)</f>
        <v>10000</v>
      </c>
      <c r="F226" s="17">
        <f>SUM(F227:F227)</f>
        <v>10000</v>
      </c>
      <c r="G226" s="21">
        <f t="shared" si="10"/>
        <v>1</v>
      </c>
    </row>
    <row r="227" spans="1:7" ht="51" customHeight="1" x14ac:dyDescent="0.25">
      <c r="A227" s="68"/>
      <c r="B227" s="15"/>
      <c r="C227" s="49" t="s">
        <v>161</v>
      </c>
      <c r="D227" s="27" t="s">
        <v>162</v>
      </c>
      <c r="E227" s="26">
        <v>10000</v>
      </c>
      <c r="F227" s="26">
        <v>10000</v>
      </c>
      <c r="G227" s="21">
        <f t="shared" si="10"/>
        <v>1</v>
      </c>
    </row>
    <row r="228" spans="1:7" ht="23.25" customHeight="1" x14ac:dyDescent="0.25">
      <c r="A228" s="30">
        <v>926</v>
      </c>
      <c r="B228" s="45"/>
      <c r="C228" s="49"/>
      <c r="D228" s="46" t="s">
        <v>163</v>
      </c>
      <c r="E228" s="31">
        <f>SUM(E229+E231)</f>
        <v>65000</v>
      </c>
      <c r="F228" s="31">
        <f>SUM(F229+F231)</f>
        <v>42515.94</v>
      </c>
      <c r="G228" s="21">
        <f t="shared" si="10"/>
        <v>0.65409138461538463</v>
      </c>
    </row>
    <row r="229" spans="1:7" ht="20.25" customHeight="1" x14ac:dyDescent="0.25">
      <c r="A229" s="67"/>
      <c r="B229" s="15" t="s">
        <v>211</v>
      </c>
      <c r="C229" s="49"/>
      <c r="D229" s="79" t="s">
        <v>214</v>
      </c>
      <c r="E229" s="17">
        <f>SUM(E230:E230)</f>
        <v>0</v>
      </c>
      <c r="F229" s="17">
        <f>SUM(F230:F230)</f>
        <v>15.94</v>
      </c>
      <c r="G229" s="21"/>
    </row>
    <row r="230" spans="1:7" ht="20.25" customHeight="1" x14ac:dyDescent="0.25">
      <c r="A230" s="67"/>
      <c r="B230" s="60"/>
      <c r="C230" s="49" t="s">
        <v>31</v>
      </c>
      <c r="D230" s="27" t="s">
        <v>32</v>
      </c>
      <c r="E230" s="26">
        <v>0</v>
      </c>
      <c r="F230" s="26">
        <v>15.94</v>
      </c>
      <c r="G230" s="21"/>
    </row>
    <row r="231" spans="1:7" ht="23.25" customHeight="1" x14ac:dyDescent="0.25">
      <c r="A231" s="66"/>
      <c r="B231" s="15" t="s">
        <v>164</v>
      </c>
      <c r="C231" s="43"/>
      <c r="D231" s="16" t="s">
        <v>16</v>
      </c>
      <c r="E231" s="17">
        <f>SUM(E232:E232)</f>
        <v>65000</v>
      </c>
      <c r="F231" s="17">
        <f>SUM(F232:F232)</f>
        <v>42500</v>
      </c>
      <c r="G231" s="23">
        <f t="shared" ref="G231:G232" si="12">F231/E231</f>
        <v>0.65384615384615385</v>
      </c>
    </row>
    <row r="232" spans="1:7" ht="43.5" customHeight="1" x14ac:dyDescent="0.25">
      <c r="A232" s="68"/>
      <c r="B232" s="71"/>
      <c r="C232" s="49" t="s">
        <v>161</v>
      </c>
      <c r="D232" s="27" t="s">
        <v>162</v>
      </c>
      <c r="E232" s="26">
        <v>65000</v>
      </c>
      <c r="F232" s="26">
        <v>42500</v>
      </c>
      <c r="G232" s="47">
        <f t="shared" si="12"/>
        <v>0.65384615384615385</v>
      </c>
    </row>
    <row r="233" spans="1:7" ht="20.25" customHeight="1" x14ac:dyDescent="0.25">
      <c r="A233" s="7"/>
      <c r="B233" s="29"/>
      <c r="C233" s="50"/>
      <c r="D233" s="12" t="s">
        <v>151</v>
      </c>
      <c r="E233" s="13">
        <f>SUM(E7+E10+E24+E32+E40+E55+E66+E69+E85+E101+E147+E152+E169+E188+E207+E220+E223+E228)</f>
        <v>135434357.41000003</v>
      </c>
      <c r="F233" s="13">
        <f>SUM(F7+F10+F24+F32+F40+F55+F66+F69+F85+F101+F147+F152+F169+F188+F207+F220+F223+F228)</f>
        <v>65654770.089999989</v>
      </c>
      <c r="G233" s="14">
        <f>F233/E233</f>
        <v>0.48477189500182366</v>
      </c>
    </row>
    <row r="234" spans="1:7" ht="18" customHeight="1" x14ac:dyDescent="0.25">
      <c r="A234" s="76" t="s">
        <v>152</v>
      </c>
      <c r="B234" s="77"/>
      <c r="C234" s="77"/>
      <c r="D234" s="77"/>
      <c r="E234" s="77"/>
      <c r="F234" s="77"/>
      <c r="G234" s="77"/>
    </row>
    <row r="235" spans="1:7" ht="18" customHeight="1" x14ac:dyDescent="0.25">
      <c r="A235" s="76"/>
      <c r="B235" s="76"/>
      <c r="C235" s="76"/>
      <c r="D235" s="76"/>
      <c r="E235" s="10" t="s">
        <v>11</v>
      </c>
      <c r="F235" s="35" t="s">
        <v>153</v>
      </c>
      <c r="G235" s="36" t="s">
        <v>13</v>
      </c>
    </row>
    <row r="236" spans="1:7" ht="18" customHeight="1" x14ac:dyDescent="0.25">
      <c r="A236" s="72" t="s">
        <v>154</v>
      </c>
      <c r="B236" s="72"/>
      <c r="C236" s="72"/>
      <c r="D236" s="72"/>
      <c r="E236" s="37">
        <v>110752976.73999999</v>
      </c>
      <c r="F236" s="38">
        <v>64054857.520000003</v>
      </c>
      <c r="G236" s="21">
        <f>F236/E236</f>
        <v>0.57835788622072937</v>
      </c>
    </row>
    <row r="237" spans="1:7" ht="18" customHeight="1" x14ac:dyDescent="0.25">
      <c r="A237" s="72" t="s">
        <v>155</v>
      </c>
      <c r="B237" s="72"/>
      <c r="C237" s="72"/>
      <c r="D237" s="72"/>
      <c r="E237" s="37">
        <v>24681380.670000002</v>
      </c>
      <c r="F237" s="38">
        <v>1599912.57</v>
      </c>
      <c r="G237" s="21">
        <f>F237/E237</f>
        <v>6.4822652808263659E-2</v>
      </c>
    </row>
    <row r="238" spans="1:7" ht="18" customHeight="1" x14ac:dyDescent="0.25">
      <c r="A238" s="72" t="s">
        <v>151</v>
      </c>
      <c r="B238" s="72"/>
      <c r="C238" s="72"/>
      <c r="D238" s="72"/>
      <c r="E238" s="39">
        <f>SUM(E236:E237)</f>
        <v>135434357.41</v>
      </c>
      <c r="F238" s="40">
        <f>SUM(F236:F237)</f>
        <v>65654770.090000004</v>
      </c>
      <c r="G238" s="18">
        <f>F238/E238</f>
        <v>0.48477189500182388</v>
      </c>
    </row>
    <row r="240" spans="1:7" x14ac:dyDescent="0.25">
      <c r="F240" s="5"/>
    </row>
  </sheetData>
  <mergeCells count="9">
    <mergeCell ref="A236:D236"/>
    <mergeCell ref="A237:D237"/>
    <mergeCell ref="A238:D238"/>
    <mergeCell ref="B1:D1"/>
    <mergeCell ref="E1:G1"/>
    <mergeCell ref="B3:D3"/>
    <mergeCell ref="A4:G4"/>
    <mergeCell ref="A234:G234"/>
    <mergeCell ref="A235:D235"/>
  </mergeCells>
  <pageMargins left="0.70866141732283472" right="0.70866141732283472" top="0.98425196850393704" bottom="0.6889763779527559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Sobolewska</dc:creator>
  <cp:lastModifiedBy>Agnieszka Kalinowska-Szymańska</cp:lastModifiedBy>
  <cp:lastPrinted>2022-08-17T11:11:45Z</cp:lastPrinted>
  <dcterms:created xsi:type="dcterms:W3CDTF">2019-03-22T10:57:45Z</dcterms:created>
  <dcterms:modified xsi:type="dcterms:W3CDTF">2022-08-17T11:13:29Z</dcterms:modified>
</cp:coreProperties>
</file>