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20" windowHeight="11760" activeTab="0"/>
  </bookViews>
  <sheets>
    <sheet name="Arkusz2" sheetId="1" r:id="rId1"/>
  </sheets>
  <definedNames>
    <definedName name="_xlnm.Print_Titles" localSheetId="0">'Arkusz2'!$3:$4</definedName>
  </definedNames>
  <calcPr fullCalcOnLoad="1"/>
</workbook>
</file>

<file path=xl/sharedStrings.xml><?xml version="1.0" encoding="utf-8"?>
<sst xmlns="http://schemas.openxmlformats.org/spreadsheetml/2006/main" count="192" uniqueCount="50">
  <si>
    <t>Grupa wg klasyfikacji środków trwałych</t>
  </si>
  <si>
    <t>WYKAZ SKŁADNIKÓW MAJĄTKOWYCH</t>
  </si>
  <si>
    <t>Zwiększenia (+)  Zmniejszenia (-)</t>
  </si>
  <si>
    <t>Sposób zagospodarowania (zarząd, dzierżawa, najem, wieczyste użytkowanie, inne formy)</t>
  </si>
  <si>
    <t>Razem (konto 011)</t>
  </si>
  <si>
    <t>Pozostałe środki trwałe (konto 013)</t>
  </si>
  <si>
    <t>Wartości niematerialne i prawne (konto 020)</t>
  </si>
  <si>
    <t>Grunty</t>
  </si>
  <si>
    <t>Budynki</t>
  </si>
  <si>
    <t>Obiekty inżynierii lądowej</t>
  </si>
  <si>
    <t>Maszyny i urządzenia</t>
  </si>
  <si>
    <t>Maszyny i urządzenia specjalistyczne</t>
  </si>
  <si>
    <t>Urządzenia techniczne</t>
  </si>
  <si>
    <t>Środki transportu</t>
  </si>
  <si>
    <t>Narzędzia, przyrządy, ruchomości i wyposażenie</t>
  </si>
  <si>
    <t>Kotły i maszyny energetyczne</t>
  </si>
  <si>
    <t>Informacja o stanie mienia Powiatu Wyszkowskiego</t>
  </si>
  <si>
    <t>Starostwo Powiatowe</t>
  </si>
  <si>
    <t>Zespół Szkół Nr 1 w Wyszkowie</t>
  </si>
  <si>
    <t>Zespół Szkół w Długosiodle</t>
  </si>
  <si>
    <t>I Liceum Ogólnokształcące w Wyszkowie</t>
  </si>
  <si>
    <t>Poradnia Psychologiczno - Pedagogiczna w Wyszkowie</t>
  </si>
  <si>
    <t>Specjalny Ośrodek Szkolno - Wychowawczy w Wyszkowie</t>
  </si>
  <si>
    <t>Powiatowy Urząd Pracy w Wyszkowie</t>
  </si>
  <si>
    <t>Powiatowe Centrum Pomocy Rodzinie w Wyszkowie</t>
  </si>
  <si>
    <t>Dom Pomocy Społecznej w Brańszczyku</t>
  </si>
  <si>
    <t>Zespół Szkół Specjalnych w Brańszczyku</t>
  </si>
  <si>
    <t>Ogółem powiat</t>
  </si>
  <si>
    <t>Inwentarz żywy</t>
  </si>
  <si>
    <t>Grutny</t>
  </si>
  <si>
    <t>najem w budynku będącym w trwałym  zarządzie I LO w Wyszkowie</t>
  </si>
  <si>
    <t>trwały zarząd</t>
  </si>
  <si>
    <t>własność</t>
  </si>
  <si>
    <t>Centrum Edukacji Zawodowej i Ustawicznej "Kopernik" w Wyszkowie</t>
  </si>
  <si>
    <t>najem w budynku będącym w trwałym zarządzie CEZiU "Kopernik"  w Wyszkowie</t>
  </si>
  <si>
    <t>Placówka Opiekuńczo - Wychowawcza Dom dla Dzieci Nr 1 w Wyszkowie</t>
  </si>
  <si>
    <t>Placówka Opiekuńczo - Wychowawcza Dom dla Dzieci Nr 2 w Wyszkowie</t>
  </si>
  <si>
    <t>Suma</t>
  </si>
  <si>
    <t>Powiatowe Centrum Usług Wspólnych w Wyszkowe</t>
  </si>
  <si>
    <t xml:space="preserve">Samodzielny Publiczny Zespół Zakładów Opieki Zdrowtnej w Wyszkowie </t>
  </si>
  <si>
    <t>Wartości niematerialne i prawne (konto 020, 021)</t>
  </si>
  <si>
    <t>współwłasność budynku  udział 45/100</t>
  </si>
  <si>
    <t>współwłasność  budynku z Gminą Wyszków</t>
  </si>
  <si>
    <t xml:space="preserve"> na dzień 31.12.2022 r. </t>
  </si>
  <si>
    <t xml:space="preserve">Stan na 31.12.2021 r.                  </t>
  </si>
  <si>
    <t xml:space="preserve">Stan na 31.12.2022 r.                       </t>
  </si>
  <si>
    <t>najem w budynku będącym w trwałym zarządzie CEZiU "Kopernik" w Wyszkowie</t>
  </si>
  <si>
    <t xml:space="preserve">Dochody uzyskane z gospodarowania mieniem powiatu                 w 2022 roku  </t>
  </si>
  <si>
    <t>Muzeum Cypriana Norwida w Dębinkach</t>
  </si>
  <si>
    <t>Materiały pomocnicze do wystaw i destrukty (konto 017)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</si>
</sst>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Czcionka tekstu podstawowego"/>
      <family val="2"/>
    </font>
    <font>
      <b/>
      <sz val="9"/>
      <name val="Czcionka tekstu podstawowego"/>
      <family val="2"/>
    </font>
    <font>
      <sz val="8"/>
      <name val="Czcionka tekstu podstawowego"/>
      <family val="2"/>
    </font>
    <font>
      <b/>
      <sz val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9"/>
      <color indexed="10"/>
      <name val="Czcionka tekstu podstawowego"/>
      <family val="2"/>
    </font>
    <font>
      <sz val="8"/>
      <color indexed="10"/>
      <name val="Czcionka tekstu podstawowego"/>
      <family val="2"/>
    </font>
    <font>
      <b/>
      <sz val="8"/>
      <color indexed="10"/>
      <name val="Czcionka tekstu podstawowego"/>
      <family val="2"/>
    </font>
    <font>
      <sz val="9"/>
      <color indexed="1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b/>
      <sz val="9"/>
      <color rgb="FFFF0000"/>
      <name val="Czcionka tekstu podstawowego"/>
      <family val="2"/>
    </font>
    <font>
      <sz val="8"/>
      <color rgb="FFFF0000"/>
      <name val="Czcionka tekstu podstawowego"/>
      <family val="2"/>
    </font>
    <font>
      <b/>
      <sz val="8"/>
      <color rgb="FFFF0000"/>
      <name val="Czcionka tekstu podstawowego"/>
      <family val="2"/>
    </font>
    <font>
      <sz val="9"/>
      <color rgb="FFFF0000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43" fontId="49" fillId="33" borderId="10" xfId="42" applyFont="1" applyFill="1" applyBorder="1" applyAlignment="1">
      <alignment horizontal="center" vertical="center" wrapText="1"/>
    </xf>
    <xf numFmtId="49" fontId="49" fillId="33" borderId="10" xfId="42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3" fontId="3" fillId="33" borderId="10" xfId="42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3" fontId="2" fillId="33" borderId="10" xfId="42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3" fontId="49" fillId="0" borderId="10" xfId="42" applyFont="1" applyFill="1" applyBorder="1" applyAlignment="1">
      <alignment horizontal="center" vertical="center" wrapText="1"/>
    </xf>
    <xf numFmtId="49" fontId="50" fillId="0" borderId="10" xfId="4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3" fontId="2" fillId="0" borderId="10" xfId="42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3" fontId="3" fillId="0" borderId="10" xfId="42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3" fontId="2" fillId="33" borderId="11" xfId="42" applyFont="1" applyFill="1" applyBorder="1" applyAlignment="1">
      <alignment vertical="center"/>
    </xf>
    <xf numFmtId="43" fontId="51" fillId="33" borderId="10" xfId="42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43" fontId="51" fillId="0" borderId="10" xfId="42" applyFont="1" applyFill="1" applyBorder="1" applyAlignment="1">
      <alignment vertical="center"/>
    </xf>
    <xf numFmtId="0" fontId="46" fillId="0" borderId="0" xfId="0" applyFont="1" applyAlignment="1">
      <alignment vertical="center"/>
    </xf>
    <xf numFmtId="43" fontId="51" fillId="0" borderId="12" xfId="42" applyFont="1" applyFill="1" applyBorder="1" applyAlignment="1">
      <alignment vertical="center"/>
    </xf>
    <xf numFmtId="43" fontId="51" fillId="0" borderId="13" xfId="42" applyFont="1" applyFill="1" applyBorder="1" applyAlignment="1">
      <alignment vertical="center"/>
    </xf>
    <xf numFmtId="0" fontId="52" fillId="0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43" fontId="51" fillId="0" borderId="14" xfId="42" applyFont="1" applyFill="1" applyBorder="1" applyAlignment="1">
      <alignment vertical="center"/>
    </xf>
    <xf numFmtId="0" fontId="52" fillId="0" borderId="13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43" fontId="3" fillId="0" borderId="12" xfId="42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43" fontId="3" fillId="0" borderId="13" xfId="42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43" fontId="3" fillId="0" borderId="14" xfId="42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43" fontId="2" fillId="33" borderId="14" xfId="42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43" fontId="3" fillId="33" borderId="14" xfId="42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45">
      <selection activeCell="E176" sqref="E176"/>
    </sheetView>
  </sheetViews>
  <sheetFormatPr defaultColWidth="8.796875" defaultRowHeight="14.25"/>
  <cols>
    <col min="1" max="1" width="7.09765625" style="4" customWidth="1"/>
    <col min="2" max="2" width="31.3984375" style="4" customWidth="1"/>
    <col min="3" max="3" width="16.8984375" style="4" customWidth="1"/>
    <col min="4" max="4" width="14" style="4" customWidth="1"/>
    <col min="5" max="5" width="17.5" style="4" customWidth="1"/>
    <col min="6" max="6" width="16.69921875" style="12" customWidth="1"/>
    <col min="7" max="7" width="12.19921875" style="12" customWidth="1"/>
    <col min="8" max="8" width="2.09765625" style="4" customWidth="1"/>
    <col min="9" max="16384" width="9" style="4" customWidth="1"/>
  </cols>
  <sheetData>
    <row r="1" spans="1:7" ht="15" customHeight="1">
      <c r="A1" s="64" t="s">
        <v>16</v>
      </c>
      <c r="B1" s="64"/>
      <c r="C1" s="64"/>
      <c r="D1" s="64"/>
      <c r="E1" s="64"/>
      <c r="F1" s="64"/>
      <c r="G1" s="64"/>
    </row>
    <row r="2" spans="1:7" ht="15" customHeight="1">
      <c r="A2" s="65" t="s">
        <v>43</v>
      </c>
      <c r="B2" s="65"/>
      <c r="C2" s="65"/>
      <c r="D2" s="65"/>
      <c r="E2" s="65"/>
      <c r="F2" s="65"/>
      <c r="G2" s="65"/>
    </row>
    <row r="3" spans="1:7" ht="57" customHeight="1">
      <c r="A3" s="1" t="s">
        <v>0</v>
      </c>
      <c r="B3" s="1" t="s">
        <v>1</v>
      </c>
      <c r="C3" s="2" t="s">
        <v>44</v>
      </c>
      <c r="D3" s="2" t="s">
        <v>2</v>
      </c>
      <c r="E3" s="2" t="s">
        <v>45</v>
      </c>
      <c r="F3" s="21" t="s">
        <v>3</v>
      </c>
      <c r="G3" s="13" t="s">
        <v>47</v>
      </c>
    </row>
    <row r="4" spans="1:7" ht="12" customHeight="1">
      <c r="A4" s="1">
        <v>1</v>
      </c>
      <c r="B4" s="1">
        <v>2</v>
      </c>
      <c r="C4" s="3">
        <v>3</v>
      </c>
      <c r="D4" s="3">
        <v>4</v>
      </c>
      <c r="E4" s="3">
        <v>5</v>
      </c>
      <c r="F4" s="22">
        <v>6</v>
      </c>
      <c r="G4" s="14">
        <v>7</v>
      </c>
    </row>
    <row r="5" spans="1:7" s="27" customFormat="1" ht="21" customHeight="1">
      <c r="A5" s="5"/>
      <c r="B5" s="6" t="s">
        <v>17</v>
      </c>
      <c r="C5" s="7">
        <f>C14+C15+C16</f>
        <v>169720425.04000005</v>
      </c>
      <c r="D5" s="7">
        <f>D14+D15+D16</f>
        <v>19684409.329999994</v>
      </c>
      <c r="E5" s="7">
        <f>E14+E15+E16</f>
        <v>189404834.37000003</v>
      </c>
      <c r="F5" s="25"/>
      <c r="G5" s="26"/>
    </row>
    <row r="6" spans="1:7" s="27" customFormat="1" ht="15.75" customHeight="1">
      <c r="A6" s="5">
        <v>0</v>
      </c>
      <c r="B6" s="8" t="s">
        <v>7</v>
      </c>
      <c r="C6" s="9">
        <v>26468437.97</v>
      </c>
      <c r="D6" s="9">
        <v>-377446.35</v>
      </c>
      <c r="E6" s="9">
        <f>SUM(C6:D6)</f>
        <v>26090991.619999997</v>
      </c>
      <c r="F6" s="43" t="s">
        <v>32</v>
      </c>
      <c r="G6" s="28"/>
    </row>
    <row r="7" spans="1:7" s="27" customFormat="1" ht="15.75" customHeight="1">
      <c r="A7" s="5">
        <v>1</v>
      </c>
      <c r="B7" s="8" t="s">
        <v>8</v>
      </c>
      <c r="C7" s="9">
        <v>3848461.18</v>
      </c>
      <c r="D7" s="9"/>
      <c r="E7" s="9">
        <f aca="true" t="shared" si="0" ref="E7:E13">SUM(C7:D7)</f>
        <v>3848461.18</v>
      </c>
      <c r="F7" s="66" t="s">
        <v>41</v>
      </c>
      <c r="G7" s="29"/>
    </row>
    <row r="8" spans="1:7" s="27" customFormat="1" ht="15.75" customHeight="1">
      <c r="A8" s="5">
        <v>2</v>
      </c>
      <c r="B8" s="8" t="s">
        <v>9</v>
      </c>
      <c r="C8" s="9">
        <v>132255569.59</v>
      </c>
      <c r="D8" s="9">
        <v>19360748.34</v>
      </c>
      <c r="E8" s="9">
        <f t="shared" si="0"/>
        <v>151616317.93</v>
      </c>
      <c r="F8" s="66"/>
      <c r="G8" s="29"/>
    </row>
    <row r="9" spans="1:7" s="27" customFormat="1" ht="15.75" customHeight="1">
      <c r="A9" s="5">
        <v>3</v>
      </c>
      <c r="B9" s="8" t="s">
        <v>15</v>
      </c>
      <c r="C9" s="9">
        <v>225062.93</v>
      </c>
      <c r="D9" s="9"/>
      <c r="E9" s="9">
        <f t="shared" si="0"/>
        <v>225062.93</v>
      </c>
      <c r="F9" s="30"/>
      <c r="G9" s="29"/>
    </row>
    <row r="10" spans="1:7" s="27" customFormat="1" ht="15.75" customHeight="1">
      <c r="A10" s="5">
        <v>4</v>
      </c>
      <c r="B10" s="8" t="s">
        <v>10</v>
      </c>
      <c r="C10" s="9">
        <v>668447.02</v>
      </c>
      <c r="D10" s="9">
        <v>-6960.87</v>
      </c>
      <c r="E10" s="9">
        <f t="shared" si="0"/>
        <v>661486.15</v>
      </c>
      <c r="F10" s="30"/>
      <c r="G10" s="29"/>
    </row>
    <row r="11" spans="1:7" s="27" customFormat="1" ht="15.75" customHeight="1">
      <c r="A11" s="5">
        <v>6</v>
      </c>
      <c r="B11" s="8" t="s">
        <v>12</v>
      </c>
      <c r="C11" s="9">
        <v>328996.79</v>
      </c>
      <c r="D11" s="9">
        <v>525868.72</v>
      </c>
      <c r="E11" s="9">
        <f t="shared" si="0"/>
        <v>854865.51</v>
      </c>
      <c r="F11" s="30"/>
      <c r="G11" s="29"/>
    </row>
    <row r="12" spans="1:7" s="27" customFormat="1" ht="15.75" customHeight="1">
      <c r="A12" s="5">
        <v>7</v>
      </c>
      <c r="B12" s="8" t="s">
        <v>13</v>
      </c>
      <c r="C12" s="9">
        <v>185172.24</v>
      </c>
      <c r="D12" s="9">
        <v>77680.5</v>
      </c>
      <c r="E12" s="9">
        <f t="shared" si="0"/>
        <v>262852.74</v>
      </c>
      <c r="F12" s="30"/>
      <c r="G12" s="29"/>
    </row>
    <row r="13" spans="1:7" s="27" customFormat="1" ht="15.75" customHeight="1">
      <c r="A13" s="5">
        <v>8</v>
      </c>
      <c r="B13" s="8" t="s">
        <v>14</v>
      </c>
      <c r="C13" s="9">
        <v>522256.21</v>
      </c>
      <c r="D13" s="9">
        <v>-97234</v>
      </c>
      <c r="E13" s="9">
        <f t="shared" si="0"/>
        <v>425022.21</v>
      </c>
      <c r="F13" s="30"/>
      <c r="G13" s="29"/>
    </row>
    <row r="14" spans="1:7" s="27" customFormat="1" ht="15.75" customHeight="1">
      <c r="A14" s="5"/>
      <c r="B14" s="8" t="s">
        <v>4</v>
      </c>
      <c r="C14" s="9">
        <f>SUM(C6:C13)</f>
        <v>164502403.93000004</v>
      </c>
      <c r="D14" s="9">
        <f>SUM(D6:D13)</f>
        <v>19482656.339999996</v>
      </c>
      <c r="E14" s="9">
        <f>SUM(E6:E13)</f>
        <v>183985060.27000004</v>
      </c>
      <c r="F14" s="31"/>
      <c r="G14" s="29"/>
    </row>
    <row r="15" spans="1:7" s="27" customFormat="1" ht="15.75" customHeight="1">
      <c r="A15" s="5"/>
      <c r="B15" s="8" t="s">
        <v>5</v>
      </c>
      <c r="C15" s="9">
        <v>1936693.99</v>
      </c>
      <c r="D15" s="9">
        <v>185467.99</v>
      </c>
      <c r="E15" s="9">
        <f>SUM(C15:D15)</f>
        <v>2122161.98</v>
      </c>
      <c r="F15" s="30"/>
      <c r="G15" s="29"/>
    </row>
    <row r="16" spans="1:7" s="27" customFormat="1" ht="15.75" customHeight="1">
      <c r="A16" s="5"/>
      <c r="B16" s="8" t="s">
        <v>6</v>
      </c>
      <c r="C16" s="9">
        <v>3281327.12</v>
      </c>
      <c r="D16" s="9">
        <v>16285</v>
      </c>
      <c r="E16" s="9">
        <f>SUM(C16:D16)</f>
        <v>3297612.12</v>
      </c>
      <c r="F16" s="30"/>
      <c r="G16" s="29"/>
    </row>
    <row r="17" spans="1:7" s="27" customFormat="1" ht="21" customHeight="1">
      <c r="A17" s="5"/>
      <c r="B17" s="6" t="s">
        <v>18</v>
      </c>
      <c r="C17" s="7">
        <f>C26+C27+C28</f>
        <v>7187176.290000001</v>
      </c>
      <c r="D17" s="7">
        <f>D26+D27+D28</f>
        <v>112983.49</v>
      </c>
      <c r="E17" s="7">
        <f>E26+E27+E28</f>
        <v>7300159.78</v>
      </c>
      <c r="F17" s="7">
        <f>F26+F27+F28</f>
        <v>0</v>
      </c>
      <c r="G17" s="7">
        <v>41295.29</v>
      </c>
    </row>
    <row r="18" spans="1:7" s="27" customFormat="1" ht="15.75" customHeight="1">
      <c r="A18" s="5">
        <v>0</v>
      </c>
      <c r="B18" s="8" t="s">
        <v>7</v>
      </c>
      <c r="C18" s="9">
        <v>480300</v>
      </c>
      <c r="D18" s="9"/>
      <c r="E18" s="9">
        <f>SUM(C18:D18)</f>
        <v>480300</v>
      </c>
      <c r="F18" s="67" t="s">
        <v>31</v>
      </c>
      <c r="G18" s="44"/>
    </row>
    <row r="19" spans="1:7" s="27" customFormat="1" ht="15.75" customHeight="1">
      <c r="A19" s="5">
        <v>1</v>
      </c>
      <c r="B19" s="8" t="s">
        <v>8</v>
      </c>
      <c r="C19" s="9">
        <v>2834709.68</v>
      </c>
      <c r="D19" s="9"/>
      <c r="E19" s="9">
        <f aca="true" t="shared" si="1" ref="E19:E25">SUM(C19:D19)</f>
        <v>2834709.68</v>
      </c>
      <c r="F19" s="66"/>
      <c r="G19" s="46"/>
    </row>
    <row r="20" spans="1:7" s="27" customFormat="1" ht="15.75" customHeight="1">
      <c r="A20" s="5">
        <v>2</v>
      </c>
      <c r="B20" s="8" t="s">
        <v>9</v>
      </c>
      <c r="C20" s="9">
        <v>1188424.8</v>
      </c>
      <c r="D20" s="9"/>
      <c r="E20" s="9">
        <f t="shared" si="1"/>
        <v>1188424.8</v>
      </c>
      <c r="F20" s="68"/>
      <c r="G20" s="46"/>
    </row>
    <row r="21" spans="1:7" s="27" customFormat="1" ht="15.75" customHeight="1">
      <c r="A21" s="5">
        <v>4</v>
      </c>
      <c r="B21" s="8" t="s">
        <v>10</v>
      </c>
      <c r="C21" s="9">
        <v>114273.95</v>
      </c>
      <c r="D21" s="9"/>
      <c r="E21" s="9">
        <f t="shared" si="1"/>
        <v>114273.95</v>
      </c>
      <c r="F21" s="68"/>
      <c r="G21" s="46"/>
    </row>
    <row r="22" spans="1:7" s="27" customFormat="1" ht="15.75" customHeight="1">
      <c r="A22" s="5">
        <v>5</v>
      </c>
      <c r="B22" s="8" t="s">
        <v>11</v>
      </c>
      <c r="C22" s="9">
        <v>34633.22</v>
      </c>
      <c r="D22" s="9"/>
      <c r="E22" s="9">
        <f t="shared" si="1"/>
        <v>34633.22</v>
      </c>
      <c r="F22" s="68"/>
      <c r="G22" s="46"/>
    </row>
    <row r="23" spans="1:7" s="27" customFormat="1" ht="15.75" customHeight="1">
      <c r="A23" s="5">
        <v>6</v>
      </c>
      <c r="B23" s="8" t="s">
        <v>12</v>
      </c>
      <c r="C23" s="9">
        <v>314889.37</v>
      </c>
      <c r="D23" s="9">
        <v>0</v>
      </c>
      <c r="E23" s="9">
        <f t="shared" si="1"/>
        <v>314889.37</v>
      </c>
      <c r="F23" s="68"/>
      <c r="G23" s="46"/>
    </row>
    <row r="24" spans="1:7" s="27" customFormat="1" ht="15.75" customHeight="1">
      <c r="A24" s="5">
        <v>7</v>
      </c>
      <c r="B24" s="8" t="s">
        <v>13</v>
      </c>
      <c r="C24" s="9">
        <v>4999</v>
      </c>
      <c r="D24" s="9"/>
      <c r="E24" s="9">
        <f t="shared" si="1"/>
        <v>4999</v>
      </c>
      <c r="F24" s="50"/>
      <c r="G24" s="46"/>
    </row>
    <row r="25" spans="1:7" s="42" customFormat="1" ht="15.75" customHeight="1">
      <c r="A25" s="5">
        <v>8</v>
      </c>
      <c r="B25" s="8" t="s">
        <v>14</v>
      </c>
      <c r="C25" s="9">
        <v>97552.42</v>
      </c>
      <c r="D25" s="9">
        <v>14000</v>
      </c>
      <c r="E25" s="9">
        <f t="shared" si="1"/>
        <v>111552.42</v>
      </c>
      <c r="F25" s="50"/>
      <c r="G25" s="46"/>
    </row>
    <row r="26" spans="1:7" s="42" customFormat="1" ht="15.75" customHeight="1">
      <c r="A26" s="10"/>
      <c r="B26" s="8" t="s">
        <v>4</v>
      </c>
      <c r="C26" s="9">
        <f>SUM(C18:C25)</f>
        <v>5069782.44</v>
      </c>
      <c r="D26" s="9">
        <f>SUM(D18:D25)</f>
        <v>14000</v>
      </c>
      <c r="E26" s="9">
        <f>SUM(E18:E25)</f>
        <v>5083782.44</v>
      </c>
      <c r="F26" s="72"/>
      <c r="G26" s="46"/>
    </row>
    <row r="27" spans="1:7" s="42" customFormat="1" ht="15.75" customHeight="1">
      <c r="A27" s="5"/>
      <c r="B27" s="8" t="s">
        <v>5</v>
      </c>
      <c r="C27" s="9">
        <v>1965702.52</v>
      </c>
      <c r="D27" s="9">
        <v>95047.49</v>
      </c>
      <c r="E27" s="23">
        <f>SUM(C27:D27)</f>
        <v>2060750.01</v>
      </c>
      <c r="F27" s="50"/>
      <c r="G27" s="46"/>
    </row>
    <row r="28" spans="1:7" s="42" customFormat="1" ht="15.75" customHeight="1">
      <c r="A28" s="5"/>
      <c r="B28" s="8" t="s">
        <v>6</v>
      </c>
      <c r="C28" s="9">
        <v>151691.33</v>
      </c>
      <c r="D28" s="9">
        <v>3936</v>
      </c>
      <c r="E28" s="9">
        <f>SUM(C28:D28)</f>
        <v>155627.33</v>
      </c>
      <c r="F28" s="47"/>
      <c r="G28" s="48"/>
    </row>
    <row r="29" spans="1:7" s="27" customFormat="1" ht="21" customHeight="1">
      <c r="A29" s="5"/>
      <c r="B29" s="6" t="s">
        <v>19</v>
      </c>
      <c r="C29" s="7">
        <f>C33+C34+C35</f>
        <v>418530.45</v>
      </c>
      <c r="D29" s="7">
        <f>D33+D34+D35</f>
        <v>7500</v>
      </c>
      <c r="E29" s="7">
        <f>E33+E34+E35</f>
        <v>426030.45</v>
      </c>
      <c r="F29" s="38"/>
      <c r="G29" s="26"/>
    </row>
    <row r="30" spans="1:7" s="27" customFormat="1" ht="15.75" customHeight="1">
      <c r="A30" s="5">
        <v>2</v>
      </c>
      <c r="B30" s="8" t="s">
        <v>9</v>
      </c>
      <c r="C30" s="9">
        <v>146991.82</v>
      </c>
      <c r="D30" s="9"/>
      <c r="E30" s="9">
        <f>SUM(C30:D30)</f>
        <v>146991.82</v>
      </c>
      <c r="F30" s="43" t="s">
        <v>31</v>
      </c>
      <c r="G30" s="28"/>
    </row>
    <row r="31" spans="1:7" s="27" customFormat="1" ht="15.75" customHeight="1">
      <c r="A31" s="5">
        <v>6</v>
      </c>
      <c r="B31" s="8" t="s">
        <v>12</v>
      </c>
      <c r="C31" s="9">
        <v>13481</v>
      </c>
      <c r="D31" s="9"/>
      <c r="E31" s="9">
        <f>SUM(C31:D31)</f>
        <v>13481</v>
      </c>
      <c r="F31" s="30"/>
      <c r="G31" s="29"/>
    </row>
    <row r="32" spans="1:7" s="27" customFormat="1" ht="15.75" customHeight="1">
      <c r="A32" s="5">
        <v>7</v>
      </c>
      <c r="B32" s="8" t="s">
        <v>13</v>
      </c>
      <c r="C32" s="9">
        <v>1831.1</v>
      </c>
      <c r="D32" s="9"/>
      <c r="E32" s="9">
        <f>SUM(C32:D32)</f>
        <v>1831.1</v>
      </c>
      <c r="F32" s="30"/>
      <c r="G32" s="29"/>
    </row>
    <row r="33" spans="1:7" s="27" customFormat="1" ht="15.75" customHeight="1">
      <c r="A33" s="10"/>
      <c r="B33" s="8" t="s">
        <v>4</v>
      </c>
      <c r="C33" s="9">
        <f>SUM(C30:C32)</f>
        <v>162303.92</v>
      </c>
      <c r="D33" s="9">
        <f>SUM(D30:D32)</f>
        <v>0</v>
      </c>
      <c r="E33" s="9">
        <f>SUM(E30:E32)</f>
        <v>162303.92</v>
      </c>
      <c r="F33" s="31"/>
      <c r="G33" s="29"/>
    </row>
    <row r="34" spans="1:7" s="27" customFormat="1" ht="15.75" customHeight="1">
      <c r="A34" s="5"/>
      <c r="B34" s="8" t="s">
        <v>5</v>
      </c>
      <c r="C34" s="9">
        <v>233347.9</v>
      </c>
      <c r="D34" s="9">
        <v>6370</v>
      </c>
      <c r="E34" s="9">
        <f>SUM(C34:D34)</f>
        <v>239717.9</v>
      </c>
      <c r="F34" s="30"/>
      <c r="G34" s="29"/>
    </row>
    <row r="35" spans="1:7" s="27" customFormat="1" ht="15.75" customHeight="1">
      <c r="A35" s="5"/>
      <c r="B35" s="8" t="s">
        <v>6</v>
      </c>
      <c r="C35" s="9">
        <v>22878.63</v>
      </c>
      <c r="D35" s="9">
        <v>1130</v>
      </c>
      <c r="E35" s="9">
        <f>SUM(C35:D35)</f>
        <v>24008.63</v>
      </c>
      <c r="F35" s="30"/>
      <c r="G35" s="29"/>
    </row>
    <row r="36" spans="1:7" s="27" customFormat="1" ht="21" customHeight="1">
      <c r="A36" s="5"/>
      <c r="B36" s="6" t="s">
        <v>20</v>
      </c>
      <c r="C36" s="7">
        <f>C45+C46+C47</f>
        <v>8872362.05</v>
      </c>
      <c r="D36" s="7">
        <f>D45+D46+D47</f>
        <v>446879.68</v>
      </c>
      <c r="E36" s="7">
        <f>E45+E46+E47</f>
        <v>9319241.73</v>
      </c>
      <c r="F36" s="24">
        <f>F45+F46+F47</f>
        <v>0</v>
      </c>
      <c r="G36" s="7">
        <v>69635.41</v>
      </c>
    </row>
    <row r="37" spans="1:7" s="27" customFormat="1" ht="15.75" customHeight="1">
      <c r="A37" s="5">
        <v>0</v>
      </c>
      <c r="B37" s="8" t="s">
        <v>7</v>
      </c>
      <c r="C37" s="9">
        <v>482900</v>
      </c>
      <c r="D37" s="9"/>
      <c r="E37" s="9">
        <f aca="true" t="shared" si="2" ref="E37:E47">SUM(C37:D37)</f>
        <v>482900</v>
      </c>
      <c r="F37" s="67" t="s">
        <v>31</v>
      </c>
      <c r="G37" s="44"/>
    </row>
    <row r="38" spans="1:7" s="27" customFormat="1" ht="15.75" customHeight="1">
      <c r="A38" s="5">
        <v>1</v>
      </c>
      <c r="B38" s="8" t="s">
        <v>8</v>
      </c>
      <c r="C38" s="9">
        <v>6683888.67</v>
      </c>
      <c r="D38" s="9">
        <v>339993.95</v>
      </c>
      <c r="E38" s="9">
        <f t="shared" si="2"/>
        <v>7023882.62</v>
      </c>
      <c r="F38" s="66"/>
      <c r="G38" s="46"/>
    </row>
    <row r="39" spans="1:7" s="27" customFormat="1" ht="21.75" customHeight="1">
      <c r="A39" s="5">
        <v>2</v>
      </c>
      <c r="B39" s="8" t="s">
        <v>9</v>
      </c>
      <c r="C39" s="9">
        <v>338949.57</v>
      </c>
      <c r="D39" s="9"/>
      <c r="E39" s="9">
        <f t="shared" si="2"/>
        <v>338949.57</v>
      </c>
      <c r="F39" s="45" t="s">
        <v>42</v>
      </c>
      <c r="G39" s="46"/>
    </row>
    <row r="40" spans="1:7" s="27" customFormat="1" ht="15.75" customHeight="1">
      <c r="A40" s="5">
        <v>4</v>
      </c>
      <c r="B40" s="8" t="s">
        <v>10</v>
      </c>
      <c r="C40" s="9">
        <v>26870.02</v>
      </c>
      <c r="D40" s="9"/>
      <c r="E40" s="9">
        <f t="shared" si="2"/>
        <v>26870.02</v>
      </c>
      <c r="F40" s="30"/>
      <c r="G40" s="46"/>
    </row>
    <row r="41" spans="1:7" s="27" customFormat="1" ht="15.75" customHeight="1">
      <c r="A41" s="5">
        <v>5</v>
      </c>
      <c r="B41" s="8" t="s">
        <v>11</v>
      </c>
      <c r="C41" s="9">
        <v>46028.56</v>
      </c>
      <c r="D41" s="9"/>
      <c r="E41" s="9">
        <f t="shared" si="2"/>
        <v>46028.56</v>
      </c>
      <c r="F41" s="30"/>
      <c r="G41" s="46"/>
    </row>
    <row r="42" spans="1:7" s="27" customFormat="1" ht="15.75" customHeight="1">
      <c r="A42" s="5">
        <v>6</v>
      </c>
      <c r="B42" s="8" t="s">
        <v>12</v>
      </c>
      <c r="C42" s="9">
        <v>104810.41</v>
      </c>
      <c r="D42" s="9"/>
      <c r="E42" s="9">
        <f t="shared" si="2"/>
        <v>104810.41</v>
      </c>
      <c r="F42" s="30"/>
      <c r="G42" s="46"/>
    </row>
    <row r="43" spans="1:7" s="27" customFormat="1" ht="15.75" customHeight="1">
      <c r="A43" s="5">
        <v>7</v>
      </c>
      <c r="B43" s="8" t="s">
        <v>13</v>
      </c>
      <c r="C43" s="9">
        <v>3303.36</v>
      </c>
      <c r="D43" s="9"/>
      <c r="E43" s="9">
        <f t="shared" si="2"/>
        <v>3303.36</v>
      </c>
      <c r="F43" s="30"/>
      <c r="G43" s="46"/>
    </row>
    <row r="44" spans="1:7" s="27" customFormat="1" ht="15.75" customHeight="1">
      <c r="A44" s="5">
        <v>8</v>
      </c>
      <c r="B44" s="8" t="s">
        <v>14</v>
      </c>
      <c r="C44" s="9">
        <v>30504</v>
      </c>
      <c r="D44" s="9"/>
      <c r="E44" s="9">
        <f t="shared" si="2"/>
        <v>30504</v>
      </c>
      <c r="F44" s="30"/>
      <c r="G44" s="46"/>
    </row>
    <row r="45" spans="1:7" s="27" customFormat="1" ht="15.75" customHeight="1">
      <c r="A45" s="10"/>
      <c r="B45" s="8" t="s">
        <v>4</v>
      </c>
      <c r="C45" s="9">
        <f>SUM(C37:C44)</f>
        <v>7717254.59</v>
      </c>
      <c r="D45" s="9">
        <f>SUM(D37:D44)</f>
        <v>339993.95</v>
      </c>
      <c r="E45" s="9">
        <f t="shared" si="2"/>
        <v>8057248.54</v>
      </c>
      <c r="F45" s="51"/>
      <c r="G45" s="46"/>
    </row>
    <row r="46" spans="1:7" s="27" customFormat="1" ht="15.75" customHeight="1">
      <c r="A46" s="5"/>
      <c r="B46" s="8" t="s">
        <v>5</v>
      </c>
      <c r="C46" s="9">
        <v>1065224.48</v>
      </c>
      <c r="D46" s="9">
        <v>106885.73</v>
      </c>
      <c r="E46" s="23">
        <f t="shared" si="2"/>
        <v>1172110.21</v>
      </c>
      <c r="F46" s="30"/>
      <c r="G46" s="46"/>
    </row>
    <row r="47" spans="1:7" s="27" customFormat="1" ht="15.75" customHeight="1">
      <c r="A47" s="5"/>
      <c r="B47" s="8" t="s">
        <v>6</v>
      </c>
      <c r="C47" s="9">
        <v>89882.98</v>
      </c>
      <c r="D47" s="9"/>
      <c r="E47" s="9">
        <f t="shared" si="2"/>
        <v>89882.98</v>
      </c>
      <c r="F47" s="33"/>
      <c r="G47" s="48"/>
    </row>
    <row r="48" spans="1:7" s="27" customFormat="1" ht="24">
      <c r="A48" s="5"/>
      <c r="B48" s="6" t="s">
        <v>33</v>
      </c>
      <c r="C48" s="7">
        <f>C58+C59+C60</f>
        <v>12424555.669999998</v>
      </c>
      <c r="D48" s="7">
        <f>D58+D59+D60</f>
        <v>1215085.56</v>
      </c>
      <c r="E48" s="7">
        <f>E58+E59+E60</f>
        <v>13639641.229999999</v>
      </c>
      <c r="F48" s="7">
        <f>F58+F59+F60</f>
        <v>0</v>
      </c>
      <c r="G48" s="7">
        <v>204671.9</v>
      </c>
    </row>
    <row r="49" spans="1:7" s="27" customFormat="1" ht="15.75" customHeight="1">
      <c r="A49" s="5">
        <v>0</v>
      </c>
      <c r="B49" s="8" t="s">
        <v>7</v>
      </c>
      <c r="C49" s="9">
        <v>601022.4</v>
      </c>
      <c r="D49" s="9"/>
      <c r="E49" s="9">
        <f aca="true" t="shared" si="3" ref="E49:E60">SUM(C49:D49)</f>
        <v>601022.4</v>
      </c>
      <c r="F49" s="67" t="s">
        <v>31</v>
      </c>
      <c r="G49" s="44"/>
    </row>
    <row r="50" spans="1:7" s="27" customFormat="1" ht="15.75" customHeight="1">
      <c r="A50" s="5">
        <v>1</v>
      </c>
      <c r="B50" s="8" t="s">
        <v>8</v>
      </c>
      <c r="C50" s="9">
        <v>7128459.7</v>
      </c>
      <c r="D50" s="9">
        <v>858931.61</v>
      </c>
      <c r="E50" s="9">
        <f t="shared" si="3"/>
        <v>7987391.3100000005</v>
      </c>
      <c r="F50" s="66"/>
      <c r="G50" s="46"/>
    </row>
    <row r="51" spans="1:7" s="27" customFormat="1" ht="15.75" customHeight="1">
      <c r="A51" s="5">
        <v>2</v>
      </c>
      <c r="B51" s="8" t="s">
        <v>9</v>
      </c>
      <c r="C51" s="9">
        <v>881611.62</v>
      </c>
      <c r="D51" s="9"/>
      <c r="E51" s="9">
        <f t="shared" si="3"/>
        <v>881611.62</v>
      </c>
      <c r="F51" s="35"/>
      <c r="G51" s="46"/>
    </row>
    <row r="52" spans="1:7" s="27" customFormat="1" ht="15.75" customHeight="1">
      <c r="A52" s="5">
        <v>3</v>
      </c>
      <c r="B52" s="8" t="s">
        <v>15</v>
      </c>
      <c r="C52" s="9">
        <v>5042</v>
      </c>
      <c r="D52" s="9"/>
      <c r="E52" s="9">
        <f t="shared" si="3"/>
        <v>5042</v>
      </c>
      <c r="F52" s="35"/>
      <c r="G52" s="46"/>
    </row>
    <row r="53" spans="1:7" s="27" customFormat="1" ht="15.75" customHeight="1">
      <c r="A53" s="5">
        <v>4</v>
      </c>
      <c r="B53" s="8" t="s">
        <v>10</v>
      </c>
      <c r="C53" s="9">
        <v>174193.1</v>
      </c>
      <c r="D53" s="9"/>
      <c r="E53" s="9">
        <f t="shared" si="3"/>
        <v>174193.1</v>
      </c>
      <c r="F53" s="73"/>
      <c r="G53" s="48"/>
    </row>
    <row r="54" spans="1:7" s="27" customFormat="1" ht="15.75" customHeight="1">
      <c r="A54" s="5">
        <v>5</v>
      </c>
      <c r="B54" s="8" t="s">
        <v>11</v>
      </c>
      <c r="C54" s="9">
        <v>48342.6</v>
      </c>
      <c r="D54" s="9"/>
      <c r="E54" s="9">
        <f t="shared" si="3"/>
        <v>48342.6</v>
      </c>
      <c r="F54" s="36"/>
      <c r="G54" s="44"/>
    </row>
    <row r="55" spans="1:7" s="27" customFormat="1" ht="15.75" customHeight="1">
      <c r="A55" s="5">
        <v>6</v>
      </c>
      <c r="B55" s="8" t="s">
        <v>12</v>
      </c>
      <c r="C55" s="9">
        <v>492713.03</v>
      </c>
      <c r="D55" s="9"/>
      <c r="E55" s="9">
        <f t="shared" si="3"/>
        <v>492713.03</v>
      </c>
      <c r="F55" s="35"/>
      <c r="G55" s="46"/>
    </row>
    <row r="56" spans="1:7" s="27" customFormat="1" ht="15.75" customHeight="1">
      <c r="A56" s="5">
        <v>7</v>
      </c>
      <c r="B56" s="8" t="s">
        <v>13</v>
      </c>
      <c r="C56" s="9">
        <v>76806.86</v>
      </c>
      <c r="D56" s="9"/>
      <c r="E56" s="9">
        <f t="shared" si="3"/>
        <v>76806.86</v>
      </c>
      <c r="F56" s="35"/>
      <c r="G56" s="46"/>
    </row>
    <row r="57" spans="1:7" s="27" customFormat="1" ht="15.75" customHeight="1">
      <c r="A57" s="5">
        <v>8</v>
      </c>
      <c r="B57" s="8" t="s">
        <v>14</v>
      </c>
      <c r="C57" s="9">
        <v>131435.99</v>
      </c>
      <c r="D57" s="9">
        <v>0</v>
      </c>
      <c r="E57" s="9">
        <f t="shared" si="3"/>
        <v>131435.99</v>
      </c>
      <c r="F57" s="35"/>
      <c r="G57" s="46"/>
    </row>
    <row r="58" spans="1:7" s="27" customFormat="1" ht="15.75" customHeight="1">
      <c r="A58" s="10"/>
      <c r="B58" s="8" t="s">
        <v>4</v>
      </c>
      <c r="C58" s="9">
        <f>SUM(C49:C57)</f>
        <v>9539627.299999999</v>
      </c>
      <c r="D58" s="9">
        <f>SUM(D49:D57)</f>
        <v>858931.61</v>
      </c>
      <c r="E58" s="9">
        <f t="shared" si="3"/>
        <v>10398558.909999998</v>
      </c>
      <c r="F58" s="35"/>
      <c r="G58" s="46"/>
    </row>
    <row r="59" spans="1:7" s="27" customFormat="1" ht="15.75" customHeight="1">
      <c r="A59" s="5"/>
      <c r="B59" s="8" t="s">
        <v>5</v>
      </c>
      <c r="C59" s="9">
        <v>2863940.6</v>
      </c>
      <c r="D59" s="9">
        <v>356153.95</v>
      </c>
      <c r="E59" s="9">
        <f t="shared" si="3"/>
        <v>3220094.5500000003</v>
      </c>
      <c r="F59" s="35"/>
      <c r="G59" s="46"/>
    </row>
    <row r="60" spans="1:7" s="39" customFormat="1" ht="15.75" customHeight="1">
      <c r="A60" s="40"/>
      <c r="B60" s="16" t="s">
        <v>6</v>
      </c>
      <c r="C60" s="17">
        <v>20987.77</v>
      </c>
      <c r="D60" s="17">
        <v>0</v>
      </c>
      <c r="E60" s="17">
        <f t="shared" si="3"/>
        <v>20987.77</v>
      </c>
      <c r="F60" s="35"/>
      <c r="G60" s="46"/>
    </row>
    <row r="61" spans="1:7" s="27" customFormat="1" ht="24">
      <c r="A61" s="5"/>
      <c r="B61" s="6" t="s">
        <v>21</v>
      </c>
      <c r="C61" s="7">
        <f>C66+C67+C68</f>
        <v>383722.85</v>
      </c>
      <c r="D61" s="7">
        <f>D66+D67+D68</f>
        <v>13321.66</v>
      </c>
      <c r="E61" s="7">
        <f>E66+E67+E68</f>
        <v>397044.50999999995</v>
      </c>
      <c r="F61" s="25"/>
      <c r="G61" s="26">
        <f>SUM(G62:G68)</f>
        <v>0</v>
      </c>
    </row>
    <row r="62" spans="1:7" s="27" customFormat="1" ht="15.75" customHeight="1">
      <c r="A62" s="5">
        <v>4</v>
      </c>
      <c r="B62" s="8" t="s">
        <v>10</v>
      </c>
      <c r="C62" s="9">
        <v>3875.94</v>
      </c>
      <c r="D62" s="9"/>
      <c r="E62" s="9">
        <f>SUM(C62:D62)</f>
        <v>3875.94</v>
      </c>
      <c r="F62" s="70"/>
      <c r="G62" s="29"/>
    </row>
    <row r="63" spans="1:7" s="27" customFormat="1" ht="15.75" customHeight="1">
      <c r="A63" s="5">
        <v>6</v>
      </c>
      <c r="B63" s="8" t="s">
        <v>12</v>
      </c>
      <c r="C63" s="9">
        <v>5000</v>
      </c>
      <c r="D63" s="9"/>
      <c r="E63" s="9">
        <f aca="true" t="shared" si="4" ref="E63:E68">SUM(C63:D63)</f>
        <v>5000</v>
      </c>
      <c r="F63" s="71"/>
      <c r="G63" s="29"/>
    </row>
    <row r="64" spans="1:7" s="27" customFormat="1" ht="15.75" customHeight="1">
      <c r="A64" s="5">
        <v>7</v>
      </c>
      <c r="B64" s="8" t="s">
        <v>13</v>
      </c>
      <c r="C64" s="9">
        <v>34669.5</v>
      </c>
      <c r="D64" s="9"/>
      <c r="E64" s="9">
        <f t="shared" si="4"/>
        <v>34669.5</v>
      </c>
      <c r="F64" s="66" t="s">
        <v>30</v>
      </c>
      <c r="G64" s="29"/>
    </row>
    <row r="65" spans="1:7" s="27" customFormat="1" ht="15.75" customHeight="1">
      <c r="A65" s="5">
        <v>8</v>
      </c>
      <c r="B65" s="8" t="s">
        <v>14</v>
      </c>
      <c r="C65" s="9">
        <v>29774.17</v>
      </c>
      <c r="D65" s="9">
        <v>0</v>
      </c>
      <c r="E65" s="9">
        <f t="shared" si="4"/>
        <v>29774.17</v>
      </c>
      <c r="F65" s="66"/>
      <c r="G65" s="29"/>
    </row>
    <row r="66" spans="1:7" s="27" customFormat="1" ht="15.75" customHeight="1">
      <c r="A66" s="10"/>
      <c r="B66" s="8" t="s">
        <v>4</v>
      </c>
      <c r="C66" s="9">
        <f>SUM(C62:C65)</f>
        <v>73319.61</v>
      </c>
      <c r="D66" s="9">
        <f>SUM(D62:D65)</f>
        <v>0</v>
      </c>
      <c r="E66" s="9">
        <f t="shared" si="4"/>
        <v>73319.61</v>
      </c>
      <c r="F66" s="66"/>
      <c r="G66" s="29"/>
    </row>
    <row r="67" spans="1:7" s="27" customFormat="1" ht="15.75" customHeight="1">
      <c r="A67" s="5"/>
      <c r="B67" s="8" t="s">
        <v>5</v>
      </c>
      <c r="C67" s="9">
        <v>289055.23</v>
      </c>
      <c r="D67" s="9">
        <v>13321.66</v>
      </c>
      <c r="E67" s="9">
        <f t="shared" si="4"/>
        <v>302376.88999999996</v>
      </c>
      <c r="F67" s="30"/>
      <c r="G67" s="29"/>
    </row>
    <row r="68" spans="1:7" s="27" customFormat="1" ht="15.75" customHeight="1">
      <c r="A68" s="5"/>
      <c r="B68" s="8" t="s">
        <v>6</v>
      </c>
      <c r="C68" s="9">
        <v>21348.01</v>
      </c>
      <c r="D68" s="9">
        <v>0</v>
      </c>
      <c r="E68" s="9">
        <f t="shared" si="4"/>
        <v>21348.01</v>
      </c>
      <c r="F68" s="33"/>
      <c r="G68" s="34"/>
    </row>
    <row r="69" spans="1:7" s="27" customFormat="1" ht="24">
      <c r="A69" s="5"/>
      <c r="B69" s="6" t="s">
        <v>22</v>
      </c>
      <c r="C69" s="7">
        <f>C77+C78+C79</f>
        <v>8907312.47</v>
      </c>
      <c r="D69" s="7">
        <f>D77+D78+D79</f>
        <v>21164.5</v>
      </c>
      <c r="E69" s="7">
        <f>E77+E78+E79</f>
        <v>8928476.97</v>
      </c>
      <c r="F69" s="7">
        <f>F77+F78+F79</f>
        <v>0</v>
      </c>
      <c r="G69" s="7">
        <v>1983.78</v>
      </c>
    </row>
    <row r="70" spans="1:7" s="27" customFormat="1" ht="15" customHeight="1">
      <c r="A70" s="5">
        <v>0</v>
      </c>
      <c r="B70" s="8" t="s">
        <v>7</v>
      </c>
      <c r="C70" s="9">
        <v>385033.87</v>
      </c>
      <c r="D70" s="9"/>
      <c r="E70" s="9">
        <f>SUM(C70:D70)</f>
        <v>385033.87</v>
      </c>
      <c r="F70" s="67" t="s">
        <v>31</v>
      </c>
      <c r="G70" s="44"/>
    </row>
    <row r="71" spans="1:7" s="27" customFormat="1" ht="15" customHeight="1">
      <c r="A71" s="5">
        <v>1</v>
      </c>
      <c r="B71" s="8" t="s">
        <v>8</v>
      </c>
      <c r="C71" s="9">
        <v>6574653.72</v>
      </c>
      <c r="D71" s="9"/>
      <c r="E71" s="9">
        <f aca="true" t="shared" si="5" ref="E71:E79">SUM(C71:D71)</f>
        <v>6574653.72</v>
      </c>
      <c r="F71" s="66"/>
      <c r="G71" s="46"/>
    </row>
    <row r="72" spans="1:7" s="27" customFormat="1" ht="15" customHeight="1">
      <c r="A72" s="5">
        <v>2</v>
      </c>
      <c r="B72" s="8" t="s">
        <v>9</v>
      </c>
      <c r="C72" s="9">
        <v>573449.95</v>
      </c>
      <c r="D72" s="9"/>
      <c r="E72" s="9">
        <f t="shared" si="5"/>
        <v>573449.95</v>
      </c>
      <c r="F72" s="45"/>
      <c r="G72" s="46"/>
    </row>
    <row r="73" spans="1:7" s="27" customFormat="1" ht="15" customHeight="1">
      <c r="A73" s="5">
        <v>3</v>
      </c>
      <c r="B73" s="8" t="s">
        <v>15</v>
      </c>
      <c r="C73" s="9">
        <v>3924.4</v>
      </c>
      <c r="D73" s="9"/>
      <c r="E73" s="9">
        <f t="shared" si="5"/>
        <v>3924.4</v>
      </c>
      <c r="F73" s="45"/>
      <c r="G73" s="46"/>
    </row>
    <row r="74" spans="1:7" s="27" customFormat="1" ht="15" customHeight="1">
      <c r="A74" s="5">
        <v>6</v>
      </c>
      <c r="B74" s="8" t="s">
        <v>12</v>
      </c>
      <c r="C74" s="9">
        <v>29503.7</v>
      </c>
      <c r="D74" s="9"/>
      <c r="E74" s="9">
        <f t="shared" si="5"/>
        <v>29503.7</v>
      </c>
      <c r="F74" s="45"/>
      <c r="G74" s="46"/>
    </row>
    <row r="75" spans="1:7" s="27" customFormat="1" ht="15" customHeight="1">
      <c r="A75" s="5">
        <v>7</v>
      </c>
      <c r="B75" s="8" t="s">
        <v>13</v>
      </c>
      <c r="C75" s="9">
        <v>152800</v>
      </c>
      <c r="D75" s="9"/>
      <c r="E75" s="9">
        <f t="shared" si="5"/>
        <v>152800</v>
      </c>
      <c r="F75" s="45"/>
      <c r="G75" s="46"/>
    </row>
    <row r="76" spans="1:7" s="27" customFormat="1" ht="15" customHeight="1">
      <c r="A76" s="5">
        <v>8</v>
      </c>
      <c r="B76" s="8" t="s">
        <v>14</v>
      </c>
      <c r="C76" s="9">
        <v>27761.97</v>
      </c>
      <c r="D76" s="9">
        <v>0</v>
      </c>
      <c r="E76" s="9">
        <f t="shared" si="5"/>
        <v>27761.97</v>
      </c>
      <c r="F76" s="45"/>
      <c r="G76" s="46"/>
    </row>
    <row r="77" spans="1:7" s="27" customFormat="1" ht="15" customHeight="1">
      <c r="A77" s="10"/>
      <c r="B77" s="8" t="s">
        <v>4</v>
      </c>
      <c r="C77" s="9">
        <f>SUM(C70:C76)</f>
        <v>7747127.61</v>
      </c>
      <c r="D77" s="9">
        <f>SUM(D70:D76)</f>
        <v>0</v>
      </c>
      <c r="E77" s="9">
        <f t="shared" si="5"/>
        <v>7747127.61</v>
      </c>
      <c r="F77" s="49"/>
      <c r="G77" s="46"/>
    </row>
    <row r="78" spans="1:7" s="27" customFormat="1" ht="15" customHeight="1">
      <c r="A78" s="5"/>
      <c r="B78" s="8" t="s">
        <v>5</v>
      </c>
      <c r="C78" s="9">
        <v>1123391.35</v>
      </c>
      <c r="D78" s="9">
        <v>21164.5</v>
      </c>
      <c r="E78" s="9">
        <f t="shared" si="5"/>
        <v>1144555.85</v>
      </c>
      <c r="F78" s="45"/>
      <c r="G78" s="46"/>
    </row>
    <row r="79" spans="1:7" s="27" customFormat="1" ht="15" customHeight="1">
      <c r="A79" s="5"/>
      <c r="B79" s="8" t="s">
        <v>6</v>
      </c>
      <c r="C79" s="9">
        <v>36793.51</v>
      </c>
      <c r="D79" s="9"/>
      <c r="E79" s="9">
        <f t="shared" si="5"/>
        <v>36793.51</v>
      </c>
      <c r="F79" s="47"/>
      <c r="G79" s="48"/>
    </row>
    <row r="80" spans="1:7" s="27" customFormat="1" ht="21" customHeight="1">
      <c r="A80" s="5"/>
      <c r="B80" s="6" t="s">
        <v>26</v>
      </c>
      <c r="C80" s="7">
        <f>C83+C84+C85</f>
        <v>503056.02</v>
      </c>
      <c r="D80" s="7">
        <f>D83+D84+D85</f>
        <v>19268.7</v>
      </c>
      <c r="E80" s="7">
        <f>E83+E84+E85</f>
        <v>522324.72000000003</v>
      </c>
      <c r="F80" s="38"/>
      <c r="G80" s="20">
        <v>9258.52</v>
      </c>
    </row>
    <row r="81" spans="1:7" s="27" customFormat="1" ht="15.75" customHeight="1">
      <c r="A81" s="5">
        <v>7</v>
      </c>
      <c r="B81" s="8" t="s">
        <v>13</v>
      </c>
      <c r="C81" s="9">
        <v>138000</v>
      </c>
      <c r="D81" s="9">
        <v>0</v>
      </c>
      <c r="E81" s="9">
        <f>SUM(C81:D81)</f>
        <v>138000</v>
      </c>
      <c r="F81" s="30"/>
      <c r="G81" s="29"/>
    </row>
    <row r="82" spans="1:7" s="27" customFormat="1" ht="15.75" customHeight="1">
      <c r="A82" s="5">
        <v>9</v>
      </c>
      <c r="B82" s="8" t="s">
        <v>28</v>
      </c>
      <c r="C82" s="9">
        <v>12000</v>
      </c>
      <c r="D82" s="9"/>
      <c r="E82" s="9">
        <f>SUM(C82:D82)</f>
        <v>12000</v>
      </c>
      <c r="F82" s="30"/>
      <c r="G82" s="29"/>
    </row>
    <row r="83" spans="1:7" s="27" customFormat="1" ht="15.75" customHeight="1">
      <c r="A83" s="10"/>
      <c r="B83" s="8" t="s">
        <v>4</v>
      </c>
      <c r="C83" s="9">
        <f>SUM(C81:C82)</f>
        <v>150000</v>
      </c>
      <c r="D83" s="9">
        <f>SUM(D81:D82)</f>
        <v>0</v>
      </c>
      <c r="E83" s="9">
        <f>SUM(C83:D83)</f>
        <v>150000</v>
      </c>
      <c r="F83" s="31"/>
      <c r="G83" s="29"/>
    </row>
    <row r="84" spans="1:7" s="27" customFormat="1" ht="15.75" customHeight="1">
      <c r="A84" s="5"/>
      <c r="B84" s="8" t="s">
        <v>5</v>
      </c>
      <c r="C84" s="9">
        <v>349791.02</v>
      </c>
      <c r="D84" s="9">
        <v>19268.7</v>
      </c>
      <c r="E84" s="9">
        <f>SUM(C84:D84)</f>
        <v>369059.72000000003</v>
      </c>
      <c r="F84" s="30"/>
      <c r="G84" s="29"/>
    </row>
    <row r="85" spans="1:7" s="27" customFormat="1" ht="15.75" customHeight="1">
      <c r="A85" s="5"/>
      <c r="B85" s="8" t="s">
        <v>6</v>
      </c>
      <c r="C85" s="9">
        <v>3265</v>
      </c>
      <c r="D85" s="9"/>
      <c r="E85" s="9">
        <f>SUM(C85:D85)</f>
        <v>3265</v>
      </c>
      <c r="F85" s="30"/>
      <c r="G85" s="29"/>
    </row>
    <row r="86" spans="1:7" s="42" customFormat="1" ht="21" customHeight="1">
      <c r="A86" s="5"/>
      <c r="B86" s="6" t="s">
        <v>23</v>
      </c>
      <c r="C86" s="7">
        <f>C94+C95+C96</f>
        <v>1890836.2</v>
      </c>
      <c r="D86" s="7">
        <f>D94+D95+D96</f>
        <v>147970.37</v>
      </c>
      <c r="E86" s="7">
        <f>E94+E95+E96</f>
        <v>2038806.5699999998</v>
      </c>
      <c r="F86" s="41"/>
      <c r="G86" s="20">
        <f>SUM(G87:G96)</f>
        <v>0</v>
      </c>
    </row>
    <row r="87" spans="1:7" s="42" customFormat="1" ht="15.75" customHeight="1">
      <c r="A87" s="5">
        <v>0</v>
      </c>
      <c r="B87" s="8" t="s">
        <v>7</v>
      </c>
      <c r="C87" s="9">
        <v>35400</v>
      </c>
      <c r="D87" s="9"/>
      <c r="E87" s="9">
        <f aca="true" t="shared" si="6" ref="E87:E96">SUM(C87:D87)</f>
        <v>35400</v>
      </c>
      <c r="F87" s="67" t="s">
        <v>31</v>
      </c>
      <c r="G87" s="44"/>
    </row>
    <row r="88" spans="1:7" s="42" customFormat="1" ht="15.75" customHeight="1">
      <c r="A88" s="5">
        <v>1</v>
      </c>
      <c r="B88" s="8" t="s">
        <v>8</v>
      </c>
      <c r="C88" s="9">
        <v>666444.1</v>
      </c>
      <c r="D88" s="9"/>
      <c r="E88" s="9">
        <f t="shared" si="6"/>
        <v>666444.1</v>
      </c>
      <c r="F88" s="66"/>
      <c r="G88" s="46"/>
    </row>
    <row r="89" spans="1:7" s="42" customFormat="1" ht="15.75" customHeight="1">
      <c r="A89" s="5">
        <v>2</v>
      </c>
      <c r="B89" s="8" t="s">
        <v>9</v>
      </c>
      <c r="C89" s="9">
        <v>47161.32</v>
      </c>
      <c r="D89" s="9">
        <v>94114.44</v>
      </c>
      <c r="E89" s="9">
        <f t="shared" si="6"/>
        <v>141275.76</v>
      </c>
      <c r="F89" s="45"/>
      <c r="G89" s="46"/>
    </row>
    <row r="90" spans="1:7" s="42" customFormat="1" ht="15.75" customHeight="1">
      <c r="A90" s="5">
        <v>4</v>
      </c>
      <c r="B90" s="8" t="s">
        <v>10</v>
      </c>
      <c r="C90" s="9">
        <v>550335.02</v>
      </c>
      <c r="D90" s="9">
        <v>34809</v>
      </c>
      <c r="E90" s="9">
        <f t="shared" si="6"/>
        <v>585144.02</v>
      </c>
      <c r="F90" s="45"/>
      <c r="G90" s="46"/>
    </row>
    <row r="91" spans="1:7" s="42" customFormat="1" ht="15.75" customHeight="1">
      <c r="A91" s="5">
        <v>6</v>
      </c>
      <c r="B91" s="8" t="s">
        <v>12</v>
      </c>
      <c r="C91" s="9">
        <v>21274</v>
      </c>
      <c r="D91" s="9"/>
      <c r="E91" s="9">
        <f t="shared" si="6"/>
        <v>21274</v>
      </c>
      <c r="F91" s="45"/>
      <c r="G91" s="46"/>
    </row>
    <row r="92" spans="1:7" s="42" customFormat="1" ht="15.75" customHeight="1">
      <c r="A92" s="5">
        <v>7</v>
      </c>
      <c r="B92" s="8" t="s">
        <v>13</v>
      </c>
      <c r="C92" s="9">
        <v>33198</v>
      </c>
      <c r="D92" s="9"/>
      <c r="E92" s="9">
        <f t="shared" si="6"/>
        <v>33198</v>
      </c>
      <c r="F92" s="45"/>
      <c r="G92" s="46"/>
    </row>
    <row r="93" spans="1:7" s="42" customFormat="1" ht="15.75" customHeight="1">
      <c r="A93" s="5">
        <v>8</v>
      </c>
      <c r="B93" s="8" t="s">
        <v>14</v>
      </c>
      <c r="C93" s="9">
        <v>146595.55</v>
      </c>
      <c r="D93" s="9"/>
      <c r="E93" s="9">
        <f t="shared" si="6"/>
        <v>146595.55</v>
      </c>
      <c r="F93" s="45"/>
      <c r="G93" s="46"/>
    </row>
    <row r="94" spans="1:7" s="42" customFormat="1" ht="15.75" customHeight="1">
      <c r="A94" s="10"/>
      <c r="B94" s="8" t="s">
        <v>4</v>
      </c>
      <c r="C94" s="9">
        <f>SUM(C87:C93)</f>
        <v>1500407.99</v>
      </c>
      <c r="D94" s="9">
        <f>SUM(D87:D93)</f>
        <v>128923.44</v>
      </c>
      <c r="E94" s="9">
        <f t="shared" si="6"/>
        <v>1629331.43</v>
      </c>
      <c r="F94" s="49"/>
      <c r="G94" s="46"/>
    </row>
    <row r="95" spans="1:7" s="42" customFormat="1" ht="15.75" customHeight="1">
      <c r="A95" s="5"/>
      <c r="B95" s="8" t="s">
        <v>5</v>
      </c>
      <c r="C95" s="9">
        <v>292689.28</v>
      </c>
      <c r="D95" s="9">
        <v>16746.93</v>
      </c>
      <c r="E95" s="9">
        <f t="shared" si="6"/>
        <v>309436.21</v>
      </c>
      <c r="F95" s="45"/>
      <c r="G95" s="46"/>
    </row>
    <row r="96" spans="1:7" s="42" customFormat="1" ht="15.75" customHeight="1">
      <c r="A96" s="5"/>
      <c r="B96" s="8" t="s">
        <v>6</v>
      </c>
      <c r="C96" s="9">
        <v>97738.93</v>
      </c>
      <c r="D96" s="9">
        <v>2300</v>
      </c>
      <c r="E96" s="9">
        <f t="shared" si="6"/>
        <v>100038.93</v>
      </c>
      <c r="F96" s="47"/>
      <c r="G96" s="48"/>
    </row>
    <row r="97" spans="1:7" s="27" customFormat="1" ht="25.5" customHeight="1">
      <c r="A97" s="5"/>
      <c r="B97" s="6" t="s">
        <v>24</v>
      </c>
      <c r="C97" s="7">
        <f>C102+C103+C104</f>
        <v>305210.86</v>
      </c>
      <c r="D97" s="7">
        <f>D102+D103+D104</f>
        <v>43878</v>
      </c>
      <c r="E97" s="7">
        <f>E102+E103+E104</f>
        <v>349088.86</v>
      </c>
      <c r="F97" s="38"/>
      <c r="G97" s="26">
        <f>SUM(G98:G104)</f>
        <v>0</v>
      </c>
    </row>
    <row r="98" spans="1:7" s="27" customFormat="1" ht="15.75" customHeight="1">
      <c r="A98" s="5">
        <v>4</v>
      </c>
      <c r="B98" s="8" t="s">
        <v>10</v>
      </c>
      <c r="C98" s="9">
        <v>18873.99</v>
      </c>
      <c r="D98" s="9"/>
      <c r="E98" s="9">
        <f>SUM(C98:D98)</f>
        <v>18873.99</v>
      </c>
      <c r="F98" s="67" t="s">
        <v>34</v>
      </c>
      <c r="G98" s="29"/>
    </row>
    <row r="99" spans="1:7" s="27" customFormat="1" ht="15.75" customHeight="1">
      <c r="A99" s="5">
        <v>6</v>
      </c>
      <c r="B99" s="8" t="s">
        <v>12</v>
      </c>
      <c r="C99" s="9">
        <v>3490</v>
      </c>
      <c r="D99" s="9"/>
      <c r="E99" s="9">
        <f aca="true" t="shared" si="7" ref="E99:E104">SUM(C99:D99)</f>
        <v>3490</v>
      </c>
      <c r="F99" s="66"/>
      <c r="G99" s="29"/>
    </row>
    <row r="100" spans="1:7" s="27" customFormat="1" ht="15.75" customHeight="1">
      <c r="A100" s="5">
        <v>7</v>
      </c>
      <c r="B100" s="8" t="s">
        <v>13</v>
      </c>
      <c r="C100" s="9">
        <v>37800</v>
      </c>
      <c r="D100" s="9">
        <v>27700</v>
      </c>
      <c r="E100" s="9">
        <f t="shared" si="7"/>
        <v>65500</v>
      </c>
      <c r="F100" s="66"/>
      <c r="G100" s="29"/>
    </row>
    <row r="101" spans="1:7" s="27" customFormat="1" ht="15.75" customHeight="1">
      <c r="A101" s="5">
        <v>8</v>
      </c>
      <c r="B101" s="8" t="s">
        <v>14</v>
      </c>
      <c r="C101" s="9">
        <v>4625</v>
      </c>
      <c r="D101" s="9"/>
      <c r="E101" s="9">
        <f t="shared" si="7"/>
        <v>4625</v>
      </c>
      <c r="F101" s="66"/>
      <c r="G101" s="29"/>
    </row>
    <row r="102" spans="1:7" s="27" customFormat="1" ht="15.75" customHeight="1">
      <c r="A102" s="10"/>
      <c r="B102" s="8" t="s">
        <v>4</v>
      </c>
      <c r="C102" s="9">
        <f>SUM(C98:C101)</f>
        <v>64788.990000000005</v>
      </c>
      <c r="D102" s="9">
        <f>SUM(D98:D101)</f>
        <v>27700</v>
      </c>
      <c r="E102" s="9">
        <f>SUM(E98:E101)</f>
        <v>92488.99</v>
      </c>
      <c r="F102" s="31"/>
      <c r="G102" s="29"/>
    </row>
    <row r="103" spans="1:7" s="27" customFormat="1" ht="15.75" customHeight="1">
      <c r="A103" s="5"/>
      <c r="B103" s="8" t="s">
        <v>5</v>
      </c>
      <c r="C103" s="9">
        <v>203599.62</v>
      </c>
      <c r="D103" s="9">
        <v>16178</v>
      </c>
      <c r="E103" s="9">
        <f t="shared" si="7"/>
        <v>219777.62</v>
      </c>
      <c r="F103" s="30"/>
      <c r="G103" s="29"/>
    </row>
    <row r="104" spans="1:7" s="27" customFormat="1" ht="15.75" customHeight="1">
      <c r="A104" s="5"/>
      <c r="B104" s="8" t="s">
        <v>6</v>
      </c>
      <c r="C104" s="9">
        <v>36822.25</v>
      </c>
      <c r="D104" s="9">
        <v>0</v>
      </c>
      <c r="E104" s="9">
        <f t="shared" si="7"/>
        <v>36822.25</v>
      </c>
      <c r="F104" s="33"/>
      <c r="G104" s="34"/>
    </row>
    <row r="105" spans="1:7" s="27" customFormat="1" ht="27.75" customHeight="1">
      <c r="A105" s="5"/>
      <c r="B105" s="6" t="s">
        <v>35</v>
      </c>
      <c r="C105" s="7">
        <f>C111+C112+C113</f>
        <v>955779.42</v>
      </c>
      <c r="D105" s="7">
        <f>D111+D112+D113</f>
        <v>-14256.98</v>
      </c>
      <c r="E105" s="7">
        <f>E111+E112+E113</f>
        <v>941522.4400000001</v>
      </c>
      <c r="F105" s="38"/>
      <c r="G105" s="26">
        <f>SUM(G106:G113)</f>
        <v>0</v>
      </c>
    </row>
    <row r="106" spans="1:7" s="27" customFormat="1" ht="15.75" customHeight="1">
      <c r="A106" s="5">
        <v>0</v>
      </c>
      <c r="B106" s="8" t="s">
        <v>29</v>
      </c>
      <c r="C106" s="9">
        <v>60280</v>
      </c>
      <c r="D106" s="9"/>
      <c r="E106" s="9">
        <f>SUM(C106:D106)</f>
        <v>60280</v>
      </c>
      <c r="F106" s="67" t="s">
        <v>31</v>
      </c>
      <c r="G106" s="28"/>
    </row>
    <row r="107" spans="1:7" s="27" customFormat="1" ht="15.75" customHeight="1">
      <c r="A107" s="5">
        <v>1</v>
      </c>
      <c r="B107" s="8" t="s">
        <v>8</v>
      </c>
      <c r="C107" s="9">
        <v>533262.6</v>
      </c>
      <c r="D107" s="9"/>
      <c r="E107" s="9">
        <f aca="true" t="shared" si="8" ref="E107:E113">SUM(C107:D107)</f>
        <v>533262.6</v>
      </c>
      <c r="F107" s="66"/>
      <c r="G107" s="29"/>
    </row>
    <row r="108" spans="1:7" s="27" customFormat="1" ht="15.75" customHeight="1">
      <c r="A108" s="5">
        <v>2</v>
      </c>
      <c r="B108" s="8" t="s">
        <v>9</v>
      </c>
      <c r="C108" s="9">
        <v>164992.7</v>
      </c>
      <c r="D108" s="9"/>
      <c r="E108" s="9">
        <f t="shared" si="8"/>
        <v>164992.7</v>
      </c>
      <c r="F108" s="35"/>
      <c r="G108" s="29"/>
    </row>
    <row r="109" spans="1:7" s="27" customFormat="1" ht="15.75" customHeight="1">
      <c r="A109" s="5">
        <v>7</v>
      </c>
      <c r="B109" s="8" t="s">
        <v>13</v>
      </c>
      <c r="C109" s="9">
        <v>15000</v>
      </c>
      <c r="D109" s="9"/>
      <c r="E109" s="9">
        <f t="shared" si="8"/>
        <v>15000</v>
      </c>
      <c r="F109" s="30"/>
      <c r="G109" s="29"/>
    </row>
    <row r="110" spans="1:7" s="27" customFormat="1" ht="15.75" customHeight="1">
      <c r="A110" s="5">
        <v>8</v>
      </c>
      <c r="B110" s="8" t="s">
        <v>14</v>
      </c>
      <c r="C110" s="9">
        <v>28495</v>
      </c>
      <c r="D110" s="9"/>
      <c r="E110" s="9">
        <f t="shared" si="8"/>
        <v>28495</v>
      </c>
      <c r="F110" s="30"/>
      <c r="G110" s="29"/>
    </row>
    <row r="111" spans="1:7" s="27" customFormat="1" ht="15.75" customHeight="1">
      <c r="A111" s="10"/>
      <c r="B111" s="8" t="s">
        <v>4</v>
      </c>
      <c r="C111" s="9">
        <f>SUM(C106:C110)</f>
        <v>802030.3</v>
      </c>
      <c r="D111" s="9">
        <f>SUM(D106:D110)</f>
        <v>0</v>
      </c>
      <c r="E111" s="9">
        <f t="shared" si="8"/>
        <v>802030.3</v>
      </c>
      <c r="F111" s="31"/>
      <c r="G111" s="29"/>
    </row>
    <row r="112" spans="1:7" s="27" customFormat="1" ht="15.75" customHeight="1">
      <c r="A112" s="5"/>
      <c r="B112" s="8" t="s">
        <v>5</v>
      </c>
      <c r="C112" s="9">
        <v>152712.12</v>
      </c>
      <c r="D112" s="9">
        <v>-14256.98</v>
      </c>
      <c r="E112" s="23">
        <f t="shared" si="8"/>
        <v>138455.13999999998</v>
      </c>
      <c r="F112" s="30"/>
      <c r="G112" s="29"/>
    </row>
    <row r="113" spans="1:7" s="27" customFormat="1" ht="15.75" customHeight="1">
      <c r="A113" s="5"/>
      <c r="B113" s="8" t="s">
        <v>6</v>
      </c>
      <c r="C113" s="9">
        <v>1037</v>
      </c>
      <c r="D113" s="9"/>
      <c r="E113" s="9">
        <f t="shared" si="8"/>
        <v>1037</v>
      </c>
      <c r="F113" s="33"/>
      <c r="G113" s="34"/>
    </row>
    <row r="114" spans="1:7" s="27" customFormat="1" ht="25.5" customHeight="1">
      <c r="A114" s="5"/>
      <c r="B114" s="6" t="s">
        <v>36</v>
      </c>
      <c r="C114" s="7">
        <f>C117+C118+C119</f>
        <v>637913.04</v>
      </c>
      <c r="D114" s="7">
        <f>D117+D118+D119</f>
        <v>-1693.07</v>
      </c>
      <c r="E114" s="7">
        <f>E117+E118+E119</f>
        <v>636219.97</v>
      </c>
      <c r="F114" s="25"/>
      <c r="G114" s="26">
        <f>SUM(G115:G119)</f>
        <v>0</v>
      </c>
    </row>
    <row r="115" spans="1:7" s="27" customFormat="1" ht="15.75" customHeight="1">
      <c r="A115" s="5">
        <v>1</v>
      </c>
      <c r="B115" s="8" t="s">
        <v>8</v>
      </c>
      <c r="C115" s="9">
        <v>506646.96</v>
      </c>
      <c r="D115" s="9"/>
      <c r="E115" s="9">
        <f>SUM(C115:D115)</f>
        <v>506646.96</v>
      </c>
      <c r="F115" s="45" t="s">
        <v>31</v>
      </c>
      <c r="G115" s="29"/>
    </row>
    <row r="116" spans="1:7" s="27" customFormat="1" ht="15.75" customHeight="1">
      <c r="A116" s="5">
        <v>8</v>
      </c>
      <c r="B116" s="8" t="s">
        <v>14</v>
      </c>
      <c r="C116" s="9">
        <v>12500</v>
      </c>
      <c r="D116" s="9"/>
      <c r="E116" s="9">
        <f>SUM(C116:D116)</f>
        <v>12500</v>
      </c>
      <c r="F116" s="45"/>
      <c r="G116" s="29"/>
    </row>
    <row r="117" spans="1:7" s="27" customFormat="1" ht="15.75" customHeight="1">
      <c r="A117" s="10"/>
      <c r="B117" s="8" t="s">
        <v>4</v>
      </c>
      <c r="C117" s="9">
        <f>SUM(C115:C116)</f>
        <v>519146.96</v>
      </c>
      <c r="D117" s="9">
        <f>SUM(D115:D116)</f>
        <v>0</v>
      </c>
      <c r="E117" s="9">
        <f>SUM(C117:D117)</f>
        <v>519146.96</v>
      </c>
      <c r="F117" s="49"/>
      <c r="G117" s="29"/>
    </row>
    <row r="118" spans="1:7" s="27" customFormat="1" ht="15.75" customHeight="1">
      <c r="A118" s="5"/>
      <c r="B118" s="8" t="s">
        <v>5</v>
      </c>
      <c r="C118" s="9">
        <v>117729.08</v>
      </c>
      <c r="D118" s="9">
        <v>-1693.07</v>
      </c>
      <c r="E118" s="9">
        <f>SUM(C118:D118)</f>
        <v>116036.01</v>
      </c>
      <c r="F118" s="45"/>
      <c r="G118" s="29"/>
    </row>
    <row r="119" spans="1:7" s="27" customFormat="1" ht="15.75" customHeight="1">
      <c r="A119" s="5"/>
      <c r="B119" s="8" t="s">
        <v>6</v>
      </c>
      <c r="C119" s="9">
        <v>1037</v>
      </c>
      <c r="D119" s="9"/>
      <c r="E119" s="9">
        <f>SUM(C119:D119)</f>
        <v>1037</v>
      </c>
      <c r="F119" s="47"/>
      <c r="G119" s="34"/>
    </row>
    <row r="120" spans="1:7" s="27" customFormat="1" ht="21" customHeight="1">
      <c r="A120" s="5"/>
      <c r="B120" s="6" t="s">
        <v>25</v>
      </c>
      <c r="C120" s="7">
        <f>C130+C131+C132</f>
        <v>10165058.9</v>
      </c>
      <c r="D120" s="7">
        <f>D130+D131+D132</f>
        <v>136289.11000000002</v>
      </c>
      <c r="E120" s="7">
        <f>E130+E131+E132</f>
        <v>10301348.010000002</v>
      </c>
      <c r="F120" s="41"/>
      <c r="G120" s="20">
        <f>SUM(G121:G132)</f>
        <v>0</v>
      </c>
    </row>
    <row r="121" spans="1:7" s="27" customFormat="1" ht="15.75" customHeight="1">
      <c r="A121" s="5">
        <v>0</v>
      </c>
      <c r="B121" s="8" t="s">
        <v>7</v>
      </c>
      <c r="C121" s="9">
        <v>84243.31</v>
      </c>
      <c r="D121" s="9"/>
      <c r="E121" s="9">
        <f aca="true" t="shared" si="9" ref="E121:E132">SUM(C121:D121)</f>
        <v>84243.31</v>
      </c>
      <c r="F121" s="66" t="s">
        <v>31</v>
      </c>
      <c r="G121" s="29"/>
    </row>
    <row r="122" spans="1:7" s="27" customFormat="1" ht="15.75" customHeight="1">
      <c r="A122" s="5">
        <v>1</v>
      </c>
      <c r="B122" s="8" t="s">
        <v>8</v>
      </c>
      <c r="C122" s="9">
        <v>6321844.16</v>
      </c>
      <c r="D122" s="9">
        <v>0</v>
      </c>
      <c r="E122" s="9">
        <f t="shared" si="9"/>
        <v>6321844.16</v>
      </c>
      <c r="F122" s="66"/>
      <c r="G122" s="29"/>
    </row>
    <row r="123" spans="1:7" s="27" customFormat="1" ht="15.75" customHeight="1">
      <c r="A123" s="5">
        <v>2</v>
      </c>
      <c r="B123" s="8" t="s">
        <v>9</v>
      </c>
      <c r="C123" s="9">
        <v>480421.24</v>
      </c>
      <c r="D123" s="9"/>
      <c r="E123" s="9">
        <f t="shared" si="9"/>
        <v>480421.24</v>
      </c>
      <c r="F123" s="30"/>
      <c r="G123" s="29"/>
    </row>
    <row r="124" spans="1:7" s="27" customFormat="1" ht="15.75" customHeight="1">
      <c r="A124" s="5">
        <v>3</v>
      </c>
      <c r="B124" s="8" t="s">
        <v>15</v>
      </c>
      <c r="C124" s="9">
        <v>343491.46</v>
      </c>
      <c r="D124" s="9"/>
      <c r="E124" s="9">
        <f t="shared" si="9"/>
        <v>343491.46</v>
      </c>
      <c r="F124" s="30"/>
      <c r="G124" s="29"/>
    </row>
    <row r="125" spans="1:7" s="27" customFormat="1" ht="15.75" customHeight="1">
      <c r="A125" s="5">
        <v>4</v>
      </c>
      <c r="B125" s="8" t="s">
        <v>10</v>
      </c>
      <c r="C125" s="9">
        <v>33595.62</v>
      </c>
      <c r="D125" s="9">
        <v>-8870.62</v>
      </c>
      <c r="E125" s="9">
        <f t="shared" si="9"/>
        <v>24725</v>
      </c>
      <c r="F125" s="30"/>
      <c r="G125" s="29"/>
    </row>
    <row r="126" spans="1:7" s="27" customFormat="1" ht="15.75" customHeight="1">
      <c r="A126" s="5">
        <v>5</v>
      </c>
      <c r="B126" s="8" t="s">
        <v>11</v>
      </c>
      <c r="C126" s="9">
        <v>109328.99</v>
      </c>
      <c r="D126" s="9"/>
      <c r="E126" s="9">
        <f t="shared" si="9"/>
        <v>109328.99</v>
      </c>
      <c r="F126" s="30"/>
      <c r="G126" s="29"/>
    </row>
    <row r="127" spans="1:7" s="27" customFormat="1" ht="15.75" customHeight="1">
      <c r="A127" s="5">
        <v>6</v>
      </c>
      <c r="B127" s="8" t="s">
        <v>12</v>
      </c>
      <c r="C127" s="9">
        <v>753039.52</v>
      </c>
      <c r="D127" s="9">
        <v>0</v>
      </c>
      <c r="E127" s="9">
        <f t="shared" si="9"/>
        <v>753039.52</v>
      </c>
      <c r="F127" s="30"/>
      <c r="G127" s="29"/>
    </row>
    <row r="128" spans="1:7" s="27" customFormat="1" ht="15.75" customHeight="1">
      <c r="A128" s="5">
        <v>7</v>
      </c>
      <c r="B128" s="8" t="s">
        <v>13</v>
      </c>
      <c r="C128" s="9">
        <v>456252</v>
      </c>
      <c r="D128" s="9">
        <v>0</v>
      </c>
      <c r="E128" s="9">
        <f t="shared" si="9"/>
        <v>456252</v>
      </c>
      <c r="F128" s="30"/>
      <c r="G128" s="29"/>
    </row>
    <row r="129" spans="1:7" s="27" customFormat="1" ht="15.75" customHeight="1">
      <c r="A129" s="5">
        <v>8</v>
      </c>
      <c r="B129" s="8" t="s">
        <v>14</v>
      </c>
      <c r="C129" s="9">
        <v>57190.61</v>
      </c>
      <c r="D129" s="9"/>
      <c r="E129" s="9">
        <f t="shared" si="9"/>
        <v>57190.61</v>
      </c>
      <c r="F129" s="33"/>
      <c r="G129" s="34"/>
    </row>
    <row r="130" spans="1:7" s="27" customFormat="1" ht="15.75" customHeight="1">
      <c r="A130" s="10"/>
      <c r="B130" s="8" t="s">
        <v>4</v>
      </c>
      <c r="C130" s="9">
        <f>SUM(C121:C129)</f>
        <v>8639406.91</v>
      </c>
      <c r="D130" s="9">
        <f>SUM(D121:D129)</f>
        <v>-8870.62</v>
      </c>
      <c r="E130" s="9">
        <f t="shared" si="9"/>
        <v>8630536.290000001</v>
      </c>
      <c r="F130" s="74"/>
      <c r="G130" s="28"/>
    </row>
    <row r="131" spans="1:7" s="27" customFormat="1" ht="15.75" customHeight="1">
      <c r="A131" s="5"/>
      <c r="B131" s="8" t="s">
        <v>5</v>
      </c>
      <c r="C131" s="9">
        <v>1505423.65</v>
      </c>
      <c r="D131" s="9">
        <v>144009.73</v>
      </c>
      <c r="E131" s="9">
        <f t="shared" si="9"/>
        <v>1649433.38</v>
      </c>
      <c r="F131" s="30"/>
      <c r="G131" s="29"/>
    </row>
    <row r="132" spans="1:7" s="27" customFormat="1" ht="15.75" customHeight="1">
      <c r="A132" s="5"/>
      <c r="B132" s="8" t="s">
        <v>6</v>
      </c>
      <c r="C132" s="9">
        <v>20228.34</v>
      </c>
      <c r="D132" s="9">
        <v>1150</v>
      </c>
      <c r="E132" s="9">
        <f t="shared" si="9"/>
        <v>21378.34</v>
      </c>
      <c r="F132" s="33"/>
      <c r="G132" s="34"/>
    </row>
    <row r="133" spans="1:7" s="27" customFormat="1" ht="25.5" customHeight="1">
      <c r="A133" s="5"/>
      <c r="B133" s="6" t="s">
        <v>38</v>
      </c>
      <c r="C133" s="7">
        <f>SUM(C134:C136)</f>
        <v>219965.3</v>
      </c>
      <c r="D133" s="7">
        <f>D134+D135+D136</f>
        <v>1130</v>
      </c>
      <c r="E133" s="7">
        <f>E134+E135+E136</f>
        <v>221095.3</v>
      </c>
      <c r="F133" s="25"/>
      <c r="G133" s="26">
        <f>SUM(G134:G136)</f>
        <v>0</v>
      </c>
    </row>
    <row r="134" spans="1:7" s="39" customFormat="1" ht="17.25" customHeight="1">
      <c r="A134" s="15"/>
      <c r="B134" s="16" t="s">
        <v>4</v>
      </c>
      <c r="C134" s="17">
        <v>0</v>
      </c>
      <c r="D134" s="17">
        <v>0</v>
      </c>
      <c r="E134" s="17">
        <f>SUM(C134:D134)</f>
        <v>0</v>
      </c>
      <c r="F134" s="69" t="s">
        <v>46</v>
      </c>
      <c r="G134" s="28"/>
    </row>
    <row r="135" spans="1:7" s="39" customFormat="1" ht="17.25" customHeight="1">
      <c r="A135" s="18"/>
      <c r="B135" s="16" t="s">
        <v>5</v>
      </c>
      <c r="C135" s="17">
        <v>194765.3</v>
      </c>
      <c r="D135" s="17">
        <v>1130</v>
      </c>
      <c r="E135" s="17">
        <f>SUM(C135:D135)</f>
        <v>195895.3</v>
      </c>
      <c r="F135" s="69"/>
      <c r="G135" s="29"/>
    </row>
    <row r="136" spans="1:7" s="39" customFormat="1" ht="17.25" customHeight="1">
      <c r="A136" s="18"/>
      <c r="B136" s="16" t="s">
        <v>6</v>
      </c>
      <c r="C136" s="17">
        <v>25200</v>
      </c>
      <c r="D136" s="17">
        <v>0</v>
      </c>
      <c r="E136" s="17">
        <f>SUM(C136:D136)</f>
        <v>25200</v>
      </c>
      <c r="F136" s="69"/>
      <c r="G136" s="34"/>
    </row>
    <row r="137" spans="1:7" s="39" customFormat="1" ht="27" customHeight="1">
      <c r="A137" s="18"/>
      <c r="B137" s="19" t="s">
        <v>39</v>
      </c>
      <c r="C137" s="20">
        <f>C147+C148+C149</f>
        <v>80412543.38</v>
      </c>
      <c r="D137" s="20">
        <f>D147+D148+D149</f>
        <v>2501156.65</v>
      </c>
      <c r="E137" s="20">
        <f>E147+E148+E149</f>
        <v>82913700.02999999</v>
      </c>
      <c r="F137" s="37"/>
      <c r="G137" s="26">
        <f>SUM(G138:G149)</f>
        <v>0</v>
      </c>
    </row>
    <row r="138" spans="1:7" s="27" customFormat="1" ht="16.5" customHeight="1">
      <c r="A138" s="5">
        <v>0</v>
      </c>
      <c r="B138" s="11" t="s">
        <v>7</v>
      </c>
      <c r="C138" s="9">
        <v>5426420.4</v>
      </c>
      <c r="D138" s="9">
        <v>0</v>
      </c>
      <c r="E138" s="9">
        <f>SUM(C138:D138)</f>
        <v>5426420.4</v>
      </c>
      <c r="F138" s="67" t="s">
        <v>31</v>
      </c>
      <c r="G138" s="28"/>
    </row>
    <row r="139" spans="1:7" s="27" customFormat="1" ht="16.5" customHeight="1">
      <c r="A139" s="5">
        <v>1</v>
      </c>
      <c r="B139" s="8" t="s">
        <v>8</v>
      </c>
      <c r="C139" s="9">
        <v>39775133.62</v>
      </c>
      <c r="D139" s="9">
        <v>0</v>
      </c>
      <c r="E139" s="9">
        <f aca="true" t="shared" si="10" ref="E139:E149">SUM(C139:D139)</f>
        <v>39775133.62</v>
      </c>
      <c r="F139" s="66"/>
      <c r="G139" s="29"/>
    </row>
    <row r="140" spans="1:7" s="27" customFormat="1" ht="16.5" customHeight="1">
      <c r="A140" s="5">
        <v>2</v>
      </c>
      <c r="B140" s="8" t="s">
        <v>9</v>
      </c>
      <c r="C140" s="9">
        <v>3045125.81</v>
      </c>
      <c r="D140" s="9">
        <v>0</v>
      </c>
      <c r="E140" s="9">
        <f t="shared" si="10"/>
        <v>3045125.81</v>
      </c>
      <c r="F140" s="35"/>
      <c r="G140" s="29"/>
    </row>
    <row r="141" spans="1:7" s="27" customFormat="1" ht="16.5" customHeight="1">
      <c r="A141" s="5">
        <v>3</v>
      </c>
      <c r="B141" s="8" t="s">
        <v>15</v>
      </c>
      <c r="C141" s="9">
        <v>260009.4</v>
      </c>
      <c r="D141" s="9">
        <v>0</v>
      </c>
      <c r="E141" s="9">
        <f t="shared" si="10"/>
        <v>260009.4</v>
      </c>
      <c r="F141" s="30"/>
      <c r="G141" s="29"/>
    </row>
    <row r="142" spans="1:7" s="27" customFormat="1" ht="16.5" customHeight="1">
      <c r="A142" s="5">
        <v>4</v>
      </c>
      <c r="B142" s="8" t="s">
        <v>10</v>
      </c>
      <c r="C142" s="9">
        <v>2079519.95</v>
      </c>
      <c r="D142" s="9">
        <v>336671.04</v>
      </c>
      <c r="E142" s="9">
        <f t="shared" si="10"/>
        <v>2416190.9899999998</v>
      </c>
      <c r="F142" s="33"/>
      <c r="G142" s="34"/>
    </row>
    <row r="143" spans="1:7" s="27" customFormat="1" ht="16.5" customHeight="1">
      <c r="A143" s="5">
        <v>5</v>
      </c>
      <c r="B143" s="8" t="s">
        <v>11</v>
      </c>
      <c r="C143" s="9">
        <v>17594.9</v>
      </c>
      <c r="D143" s="9"/>
      <c r="E143" s="9">
        <f t="shared" si="10"/>
        <v>17594.9</v>
      </c>
      <c r="F143" s="32"/>
      <c r="G143" s="28"/>
    </row>
    <row r="144" spans="1:7" s="27" customFormat="1" ht="16.5" customHeight="1">
      <c r="A144" s="5">
        <v>6</v>
      </c>
      <c r="B144" s="8" t="s">
        <v>12</v>
      </c>
      <c r="C144" s="9">
        <v>1160376.16</v>
      </c>
      <c r="D144" s="9">
        <v>1296265.93</v>
      </c>
      <c r="E144" s="9">
        <f t="shared" si="10"/>
        <v>2456642.09</v>
      </c>
      <c r="F144" s="30"/>
      <c r="G144" s="29"/>
    </row>
    <row r="145" spans="1:7" s="27" customFormat="1" ht="16.5" customHeight="1">
      <c r="A145" s="5">
        <v>7</v>
      </c>
      <c r="B145" s="8" t="s">
        <v>13</v>
      </c>
      <c r="C145" s="9">
        <v>1670096.66</v>
      </c>
      <c r="D145" s="9">
        <v>0</v>
      </c>
      <c r="E145" s="9">
        <f t="shared" si="10"/>
        <v>1670096.66</v>
      </c>
      <c r="F145" s="30"/>
      <c r="G145" s="29"/>
    </row>
    <row r="146" spans="1:7" s="27" customFormat="1" ht="16.5" customHeight="1">
      <c r="A146" s="5">
        <v>8</v>
      </c>
      <c r="B146" s="8" t="s">
        <v>14</v>
      </c>
      <c r="C146" s="9">
        <v>21276774.49</v>
      </c>
      <c r="D146" s="9">
        <v>779926.97</v>
      </c>
      <c r="E146" s="9">
        <f t="shared" si="10"/>
        <v>22056701.459999997</v>
      </c>
      <c r="F146" s="30"/>
      <c r="G146" s="29"/>
    </row>
    <row r="147" spans="1:7" s="27" customFormat="1" ht="16.5" customHeight="1">
      <c r="A147" s="10"/>
      <c r="B147" s="8" t="s">
        <v>4</v>
      </c>
      <c r="C147" s="9">
        <f>SUM(C138:C146)</f>
        <v>74711051.38999999</v>
      </c>
      <c r="D147" s="9">
        <f>SUM(D138:D146)</f>
        <v>2412863.94</v>
      </c>
      <c r="E147" s="9">
        <f t="shared" si="10"/>
        <v>77123915.32999998</v>
      </c>
      <c r="F147" s="30"/>
      <c r="G147" s="29"/>
    </row>
    <row r="148" spans="1:7" s="27" customFormat="1" ht="16.5" customHeight="1">
      <c r="A148" s="10"/>
      <c r="B148" s="8" t="s">
        <v>5</v>
      </c>
      <c r="C148" s="9">
        <v>3110734.95</v>
      </c>
      <c r="D148" s="9">
        <v>-35502.29</v>
      </c>
      <c r="E148" s="9">
        <f t="shared" si="10"/>
        <v>3075232.66</v>
      </c>
      <c r="F148" s="30"/>
      <c r="G148" s="29"/>
    </row>
    <row r="149" spans="1:7" s="27" customFormat="1" ht="16.5" customHeight="1">
      <c r="A149" s="10"/>
      <c r="B149" s="8" t="s">
        <v>6</v>
      </c>
      <c r="C149" s="9">
        <v>2590757.04</v>
      </c>
      <c r="D149" s="9">
        <v>123795</v>
      </c>
      <c r="E149" s="9">
        <f t="shared" si="10"/>
        <v>2714552.04</v>
      </c>
      <c r="F149" s="33"/>
      <c r="G149" s="34"/>
    </row>
    <row r="150" spans="1:7" s="39" customFormat="1" ht="20.25" customHeight="1">
      <c r="A150" s="18"/>
      <c r="B150" s="19" t="s">
        <v>48</v>
      </c>
      <c r="C150" s="20">
        <f>C152+C153+C155</f>
        <v>0</v>
      </c>
      <c r="D150" s="20">
        <f>SUM(D152:D155)</f>
        <v>215081.59999999998</v>
      </c>
      <c r="E150" s="20">
        <f>SUM(E152:E155)</f>
        <v>215081.59999999998</v>
      </c>
      <c r="F150" s="37"/>
      <c r="G150" s="26">
        <f>SUM(G151:G155)</f>
        <v>0</v>
      </c>
    </row>
    <row r="151" spans="1:7" s="27" customFormat="1" ht="16.5" customHeight="1">
      <c r="A151" s="5">
        <v>8</v>
      </c>
      <c r="B151" s="8" t="s">
        <v>14</v>
      </c>
      <c r="C151" s="9">
        <v>0</v>
      </c>
      <c r="D151" s="9">
        <v>96000</v>
      </c>
      <c r="E151" s="9">
        <f>SUM(C151:D151)</f>
        <v>96000</v>
      </c>
      <c r="F151" s="52"/>
      <c r="G151" s="29"/>
    </row>
    <row r="152" spans="1:7" s="27" customFormat="1" ht="16.5" customHeight="1">
      <c r="A152" s="10"/>
      <c r="B152" s="8" t="s">
        <v>4</v>
      </c>
      <c r="C152" s="9">
        <f>SUM(C151)</f>
        <v>0</v>
      </c>
      <c r="D152" s="9">
        <f>SUM(D151)</f>
        <v>96000</v>
      </c>
      <c r="E152" s="9">
        <f>SUM(E151)</f>
        <v>96000</v>
      </c>
      <c r="F152" s="52"/>
      <c r="G152" s="29"/>
    </row>
    <row r="153" spans="1:7" s="27" customFormat="1" ht="16.5" customHeight="1">
      <c r="A153" s="10"/>
      <c r="B153" s="8" t="s">
        <v>5</v>
      </c>
      <c r="C153" s="9">
        <v>0</v>
      </c>
      <c r="D153" s="9">
        <v>99296.36</v>
      </c>
      <c r="E153" s="9">
        <f>SUM(C153:D153)</f>
        <v>99296.36</v>
      </c>
      <c r="F153" s="33"/>
      <c r="G153" s="34"/>
    </row>
    <row r="154" spans="1:7" s="27" customFormat="1" ht="22.5">
      <c r="A154" s="10"/>
      <c r="B154" s="8" t="s">
        <v>49</v>
      </c>
      <c r="C154" s="9">
        <v>0</v>
      </c>
      <c r="D154" s="9">
        <v>9064.25</v>
      </c>
      <c r="E154" s="9">
        <f>SUM(C154:D154)</f>
        <v>9064.25</v>
      </c>
      <c r="F154" s="54"/>
      <c r="G154" s="28"/>
    </row>
    <row r="155" spans="1:7" s="27" customFormat="1" ht="16.5" customHeight="1">
      <c r="A155" s="10"/>
      <c r="B155" s="8" t="s">
        <v>6</v>
      </c>
      <c r="C155" s="9">
        <v>0</v>
      </c>
      <c r="D155" s="9">
        <v>10720.99</v>
      </c>
      <c r="E155" s="9">
        <f>SUM(C155:D155)</f>
        <v>10720.99</v>
      </c>
      <c r="F155" s="53"/>
      <c r="G155" s="29"/>
    </row>
    <row r="156" spans="1:7" s="27" customFormat="1" ht="23.25" customHeight="1">
      <c r="A156" s="55"/>
      <c r="B156" s="56" t="s">
        <v>27</v>
      </c>
      <c r="C156" s="57"/>
      <c r="D156" s="57"/>
      <c r="E156" s="57"/>
      <c r="F156" s="45"/>
      <c r="G156" s="46"/>
    </row>
    <row r="157" spans="1:7" s="27" customFormat="1" ht="17.25" customHeight="1">
      <c r="A157" s="58">
        <v>0</v>
      </c>
      <c r="B157" s="59" t="s">
        <v>7</v>
      </c>
      <c r="C157" s="60">
        <f>C6+C18+C37+C49+C70+C87+C121+C138+C106</f>
        <v>34024037.949999996</v>
      </c>
      <c r="D157" s="60">
        <f>D6+D18+D37+D49+D70+D87+D121+D138+D106</f>
        <v>-377446.35</v>
      </c>
      <c r="E157" s="60">
        <f>E6+E18+E37+E49+E70+E87+E121+E138+E106</f>
        <v>33646591.599999994</v>
      </c>
      <c r="F157" s="49"/>
      <c r="G157" s="46"/>
    </row>
    <row r="158" spans="1:7" s="27" customFormat="1" ht="17.25" customHeight="1">
      <c r="A158" s="5">
        <v>1</v>
      </c>
      <c r="B158" s="8" t="s">
        <v>8</v>
      </c>
      <c r="C158" s="7">
        <f>C7+C19+C38+C50+C71+C88+C122+C139+C107+C115</f>
        <v>74873504.38999999</v>
      </c>
      <c r="D158" s="7">
        <f>D7+D19+D38+D50+D71+D88+D122+D139+D107+D115</f>
        <v>1198925.56</v>
      </c>
      <c r="E158" s="7">
        <f>E7+E19+E38+E50+E71+E88+E122+E139+E107+E115</f>
        <v>76072429.94999997</v>
      </c>
      <c r="F158" s="49"/>
      <c r="G158" s="46"/>
    </row>
    <row r="159" spans="1:7" s="27" customFormat="1" ht="17.25" customHeight="1">
      <c r="A159" s="5">
        <v>2</v>
      </c>
      <c r="B159" s="8" t="s">
        <v>9</v>
      </c>
      <c r="C159" s="7">
        <f>C123+C89+C72+C51+C39+C30+C20+C8+C140+C108</f>
        <v>139122698.42</v>
      </c>
      <c r="D159" s="7">
        <f>D123+D89+D72+D51+D39+D30+D20+D8+D140+D108</f>
        <v>19454862.78</v>
      </c>
      <c r="E159" s="7">
        <f>E123+E89+E72+E51+E39+E30+E20+E8+E140+E108</f>
        <v>158577561.2</v>
      </c>
      <c r="F159" s="49"/>
      <c r="G159" s="46"/>
    </row>
    <row r="160" spans="1:7" s="27" customFormat="1" ht="17.25" customHeight="1">
      <c r="A160" s="5">
        <v>3</v>
      </c>
      <c r="B160" s="8" t="s">
        <v>15</v>
      </c>
      <c r="C160" s="7">
        <f>C124+C73+C52+C9+C141</f>
        <v>837530.1900000001</v>
      </c>
      <c r="D160" s="7">
        <f>D124+D73+D52+D9+D141</f>
        <v>0</v>
      </c>
      <c r="E160" s="7">
        <f>E124+E73+E52+E9+E141</f>
        <v>837530.1900000001</v>
      </c>
      <c r="F160" s="49"/>
      <c r="G160" s="46"/>
    </row>
    <row r="161" spans="1:7" s="27" customFormat="1" ht="17.25" customHeight="1">
      <c r="A161" s="5">
        <v>4</v>
      </c>
      <c r="B161" s="8" t="s">
        <v>10</v>
      </c>
      <c r="C161" s="7">
        <f>C125+C98+C90+C62+C53+C40+C21+C10+C142</f>
        <v>3669984.61</v>
      </c>
      <c r="D161" s="7">
        <f>D125+D98+D90+D62+D53+D40+D21+D10+D142</f>
        <v>355648.55</v>
      </c>
      <c r="E161" s="7">
        <f>E125+E98+E90+E62+E53+E40+E21+E10+E142</f>
        <v>4025633.1599999997</v>
      </c>
      <c r="F161" s="49"/>
      <c r="G161" s="46"/>
    </row>
    <row r="162" spans="1:7" s="27" customFormat="1" ht="17.25" customHeight="1">
      <c r="A162" s="5">
        <v>5</v>
      </c>
      <c r="B162" s="8" t="s">
        <v>11</v>
      </c>
      <c r="C162" s="7">
        <f>C126+C54+C41+C143+C22</f>
        <v>255928.27</v>
      </c>
      <c r="D162" s="7">
        <f>D126+D54+D41+D143+D22</f>
        <v>0</v>
      </c>
      <c r="E162" s="7">
        <f>E126+E54+E41+E143+E22</f>
        <v>255928.27</v>
      </c>
      <c r="F162" s="49"/>
      <c r="G162" s="46"/>
    </row>
    <row r="163" spans="1:7" s="27" customFormat="1" ht="17.25" customHeight="1">
      <c r="A163" s="5">
        <v>6</v>
      </c>
      <c r="B163" s="8" t="s">
        <v>12</v>
      </c>
      <c r="C163" s="7">
        <f>+C127+C99+C91+C74+C63+C55+C42+C31+C23+C11+C144</f>
        <v>3227573.9799999995</v>
      </c>
      <c r="D163" s="7">
        <f>+D127+D99+D91+D74+D63+D55+D42+D31+D23+D11+D144</f>
        <v>1822134.65</v>
      </c>
      <c r="E163" s="7">
        <f>+E127+E99+E91+E74+E63+E55+E42+E31+E23+E11+E144</f>
        <v>5049708.63</v>
      </c>
      <c r="F163" s="49"/>
      <c r="G163" s="46"/>
    </row>
    <row r="164" spans="1:7" s="27" customFormat="1" ht="17.25" customHeight="1">
      <c r="A164" s="5">
        <v>7</v>
      </c>
      <c r="B164" s="8" t="s">
        <v>13</v>
      </c>
      <c r="C164" s="7">
        <f>C128+C100+C92+C81+C75+C64+C56+C43+C32+C24+C12+C145+C109</f>
        <v>2809928.7199999997</v>
      </c>
      <c r="D164" s="7">
        <f>D128+D100+D92+D81+D75+D64+D56+D43+D32+D24+D12+D145+D109</f>
        <v>105380.5</v>
      </c>
      <c r="E164" s="7">
        <f>E128+E100+E92+E81+E75+E64+E56+E43+E32+E24+E12+E145+E109</f>
        <v>2915309.2199999997</v>
      </c>
      <c r="F164" s="49"/>
      <c r="G164" s="46"/>
    </row>
    <row r="165" spans="1:7" s="27" customFormat="1" ht="17.25" customHeight="1">
      <c r="A165" s="5">
        <v>8</v>
      </c>
      <c r="B165" s="8" t="s">
        <v>14</v>
      </c>
      <c r="C165" s="7">
        <f>C129+C101+C93+C76+C65+C57+C44+C25+C13+C146+C110+C116+C151</f>
        <v>22365465.409999996</v>
      </c>
      <c r="D165" s="7">
        <f>D129+D101+D93+D76+D65+D57+D44+D25+D13+D146+D110+D116+D151</f>
        <v>792692.97</v>
      </c>
      <c r="E165" s="7">
        <f>E129+E101+E93+E76+E65+E57+E44+E25+E13+E146+E110+E116+E151</f>
        <v>23158158.379999995</v>
      </c>
      <c r="F165" s="49"/>
      <c r="G165" s="46"/>
    </row>
    <row r="166" spans="1:7" s="27" customFormat="1" ht="17.25" customHeight="1">
      <c r="A166" s="5">
        <v>9</v>
      </c>
      <c r="B166" s="8" t="s">
        <v>28</v>
      </c>
      <c r="C166" s="7">
        <f>C82</f>
        <v>12000</v>
      </c>
      <c r="D166" s="7">
        <f>D82</f>
        <v>0</v>
      </c>
      <c r="E166" s="7">
        <f>E82</f>
        <v>12000</v>
      </c>
      <c r="F166" s="49"/>
      <c r="G166" s="46"/>
    </row>
    <row r="167" spans="1:7" s="27" customFormat="1" ht="17.25" customHeight="1">
      <c r="A167" s="10"/>
      <c r="B167" s="61" t="s">
        <v>4</v>
      </c>
      <c r="C167" s="7">
        <f>SUM(C157:C166)</f>
        <v>281198651.93999994</v>
      </c>
      <c r="D167" s="7">
        <f>SUM(D157:D166)</f>
        <v>23352198.66</v>
      </c>
      <c r="E167" s="7">
        <f>SUM(E157:E166)</f>
        <v>304550850.59999996</v>
      </c>
      <c r="F167" s="49"/>
      <c r="G167" s="46"/>
    </row>
    <row r="168" spans="1:7" s="27" customFormat="1" ht="17.25" customHeight="1">
      <c r="A168" s="5"/>
      <c r="B168" s="8" t="s">
        <v>5</v>
      </c>
      <c r="C168" s="7">
        <f>C135+C131+C103+C95+C84+C78+C67+C59+C46+C34+C27+C15+C148+C112+C118+C153</f>
        <v>15404801.09</v>
      </c>
      <c r="D168" s="7">
        <f>D135+D131+D103+D95+D84+D78+D67+D59+D46+D34+D27+D15+D148+D112+D118+D153</f>
        <v>1029588.7</v>
      </c>
      <c r="E168" s="7">
        <f>E135+E131+E103+E95+E84+E78+E67+E59+E46+E34+E27+E15+E148+E112+E118+E153</f>
        <v>16434389.790000001</v>
      </c>
      <c r="F168" s="49"/>
      <c r="G168" s="46"/>
    </row>
    <row r="169" spans="1:7" s="27" customFormat="1" ht="22.5">
      <c r="A169" s="5"/>
      <c r="B169" s="8" t="s">
        <v>49</v>
      </c>
      <c r="C169" s="7">
        <f>SUM(C154)</f>
        <v>0</v>
      </c>
      <c r="D169" s="7">
        <f>SUM(D154)</f>
        <v>9064.25</v>
      </c>
      <c r="E169" s="7">
        <f>SUM(E154)</f>
        <v>9064.25</v>
      </c>
      <c r="F169" s="49"/>
      <c r="G169" s="46"/>
    </row>
    <row r="170" spans="1:7" s="27" customFormat="1" ht="17.25" customHeight="1">
      <c r="A170" s="5"/>
      <c r="B170" s="8" t="s">
        <v>40</v>
      </c>
      <c r="C170" s="7">
        <f>C136+C132+C104+C96+C85+C79+C68+C60+C47+C35+C28+C16+C149+C113+C119+C155</f>
        <v>6400994.91</v>
      </c>
      <c r="D170" s="7">
        <f>D136+D132+D104+D96+D85+D79+D68+D60+D47+D35+D28+D16+D149+D113+D119+D155</f>
        <v>159316.99</v>
      </c>
      <c r="E170" s="7">
        <f>E136+E132+E104+E96+E85+E79+E68+E60+E47+E35+E28+E16+E149+E113+E119+E155</f>
        <v>6560311.9</v>
      </c>
      <c r="F170" s="62"/>
      <c r="G170" s="48"/>
    </row>
    <row r="171" spans="1:7" s="27" customFormat="1" ht="20.25" customHeight="1">
      <c r="A171" s="63"/>
      <c r="B171" s="6" t="s">
        <v>37</v>
      </c>
      <c r="C171" s="7">
        <f>SUM(C167:C170)</f>
        <v>303004447.93999994</v>
      </c>
      <c r="D171" s="7">
        <f>SUM(D167:D170)</f>
        <v>24550168.599999998</v>
      </c>
      <c r="E171" s="7">
        <f>SUM(E167:E170)</f>
        <v>327554616.53999996</v>
      </c>
      <c r="F171" s="7">
        <f>SUM(F167:F170)</f>
        <v>0</v>
      </c>
      <c r="G171" s="7">
        <f>SUM(G5+G17+G29+G36+G48+G61+G69+G80+G86+G97+G105+G114+G120+G133+G137)</f>
        <v>326844.9</v>
      </c>
    </row>
  </sheetData>
  <sheetProtection/>
  <mergeCells count="16">
    <mergeCell ref="F138:F139"/>
    <mergeCell ref="F134:F136"/>
    <mergeCell ref="F87:F88"/>
    <mergeCell ref="F98:F101"/>
    <mergeCell ref="F70:F71"/>
    <mergeCell ref="F106:F107"/>
    <mergeCell ref="F121:F122"/>
    <mergeCell ref="A1:G1"/>
    <mergeCell ref="A2:G2"/>
    <mergeCell ref="F7:F8"/>
    <mergeCell ref="F18:F19"/>
    <mergeCell ref="F20:F23"/>
    <mergeCell ref="F64:F66"/>
    <mergeCell ref="F37:F38"/>
    <mergeCell ref="F49:F50"/>
    <mergeCell ref="F62:F63"/>
  </mergeCells>
  <printOptions/>
  <pageMargins left="0.9055118110236221" right="0.9055118110236221" top="0.984251968503937" bottom="0.70866141732283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a.sobolewska</dc:creator>
  <cp:keywords/>
  <dc:description/>
  <cp:lastModifiedBy>Agnieszka Kalinowska-Szymańska</cp:lastModifiedBy>
  <cp:lastPrinted>2023-03-29T09:25:46Z</cp:lastPrinted>
  <dcterms:created xsi:type="dcterms:W3CDTF">2012-03-26T08:35:39Z</dcterms:created>
  <dcterms:modified xsi:type="dcterms:W3CDTF">2023-03-29T09:34:41Z</dcterms:modified>
  <cp:category/>
  <cp:version/>
  <cp:contentType/>
  <cp:contentStatus/>
</cp:coreProperties>
</file>