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Roczne 2022 OK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4" i="1" l="1"/>
  <c r="F89" i="1" s="1"/>
  <c r="F77" i="1"/>
  <c r="G77" i="1" s="1"/>
  <c r="F78" i="1"/>
  <c r="G78" i="1" s="1"/>
  <c r="F79" i="1"/>
  <c r="G79" i="1" s="1"/>
  <c r="F70" i="1"/>
  <c r="G70" i="1" s="1"/>
  <c r="F71" i="1"/>
  <c r="F72" i="1"/>
  <c r="G72" i="1" s="1"/>
  <c r="F62" i="1"/>
  <c r="G62" i="1" s="1"/>
  <c r="F63" i="1"/>
  <c r="G63" i="1" s="1"/>
  <c r="F55" i="1"/>
  <c r="F56" i="1"/>
  <c r="F46" i="1"/>
  <c r="G46" i="1" s="1"/>
  <c r="F8" i="1"/>
  <c r="F9" i="1"/>
  <c r="G9" i="1" s="1"/>
  <c r="F81" i="1"/>
  <c r="F82" i="1"/>
  <c r="G82" i="1" s="1"/>
  <c r="F83" i="1"/>
  <c r="G83" i="1" s="1"/>
  <c r="F85" i="1"/>
  <c r="F87" i="1"/>
  <c r="F74" i="1"/>
  <c r="F75" i="1"/>
  <c r="F65" i="1"/>
  <c r="G65" i="1" s="1"/>
  <c r="F66" i="1"/>
  <c r="F67" i="1"/>
  <c r="F47" i="1"/>
  <c r="F48" i="1"/>
  <c r="F39" i="1"/>
  <c r="F40" i="1"/>
  <c r="F41" i="1"/>
  <c r="G41" i="1" s="1"/>
  <c r="F44" i="1"/>
  <c r="G44" i="1" s="1"/>
  <c r="F35" i="1"/>
  <c r="G35" i="1" s="1"/>
  <c r="F36" i="1"/>
  <c r="G36" i="1" s="1"/>
  <c r="F37" i="1"/>
  <c r="F31" i="1"/>
  <c r="G31" i="1" s="1"/>
  <c r="F32" i="1"/>
  <c r="F10" i="1"/>
  <c r="G10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7" i="1"/>
  <c r="G38" i="1"/>
  <c r="G39" i="1"/>
  <c r="G40" i="1"/>
  <c r="G42" i="1"/>
  <c r="G43" i="1"/>
  <c r="G45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4" i="1"/>
  <c r="G66" i="1"/>
  <c r="G67" i="1"/>
  <c r="G68" i="1"/>
  <c r="G69" i="1"/>
  <c r="G71" i="1"/>
  <c r="G73" i="1"/>
  <c r="G74" i="1"/>
  <c r="G75" i="1"/>
  <c r="G76" i="1"/>
  <c r="G80" i="1"/>
  <c r="G81" i="1"/>
  <c r="G84" i="1"/>
  <c r="G85" i="1"/>
  <c r="G86" i="1"/>
  <c r="G87" i="1"/>
  <c r="G88" i="1"/>
  <c r="G8" i="1"/>
  <c r="G54" i="1" l="1"/>
  <c r="G89" i="1"/>
</calcChain>
</file>

<file path=xl/sharedStrings.xml><?xml version="1.0" encoding="utf-8"?>
<sst xmlns="http://schemas.openxmlformats.org/spreadsheetml/2006/main" count="254" uniqueCount="161">
  <si>
    <t>Lp.</t>
  </si>
  <si>
    <t>§</t>
  </si>
  <si>
    <t>Nazwa zadania inwestycyjnego</t>
  </si>
  <si>
    <t>Plan  po zmianach</t>
  </si>
  <si>
    <t xml:space="preserve">Wykonanie            </t>
  </si>
  <si>
    <t xml:space="preserve">   % </t>
  </si>
  <si>
    <t>6050</t>
  </si>
  <si>
    <t>6060</t>
  </si>
  <si>
    <t>Wykup nieruchomości</t>
  </si>
  <si>
    <t>Rozdz.</t>
  </si>
  <si>
    <t>Tabela Nr 4</t>
  </si>
  <si>
    <t>Zakup samochodu służbowego</t>
  </si>
  <si>
    <t>Budowa hali sportowej przy Centrum Edukacji Zawodowej i Ustawicznej "Kopernik" w Wyszkowie</t>
  </si>
  <si>
    <t xml:space="preserve">Budowa  drogi powiatowej Nr 4405W na odcinku Poręba Średnia - Udrzynek </t>
  </si>
  <si>
    <t>Budowa chodników</t>
  </si>
  <si>
    <t xml:space="preserve">Budowa drogi powiatowej Nr 4408W ul. Daszyńskiego w Wyszkowie </t>
  </si>
  <si>
    <t>Budowa drogi powiatowej Nr 4408W w miejscowości Porządzie</t>
  </si>
  <si>
    <t xml:space="preserve">Budowa drogi powiatowej Nr 4419W - Ślubów </t>
  </si>
  <si>
    <t>Budowa drogi powiatowej Nr 4421W od węzła "Mostówka" na DK S-8 do działki nr.ew.10/1 położonej w m.Mostówka</t>
  </si>
  <si>
    <t>Dokumentacja projektowa budowy drogi powiatowej Nr 4408W na odcinku Długosiodło - Przetycz Włościańska</t>
  </si>
  <si>
    <t xml:space="preserve">Dokumentacja projektowa budowy drogi powiatowej Nr 4414W na odcinku Somianka Parcele- Barcice  </t>
  </si>
  <si>
    <t>Dokumentacja projektowa przebudowy drogi powiatowej Nr 4402W na odcinku Nowa Pecyna - Długosiodło</t>
  </si>
  <si>
    <t xml:space="preserve">Dokumentacja projektowa rozbudowy drogi powiatowej Nr 4415W w miejscowości Leszczydół Podwielątki </t>
  </si>
  <si>
    <t>Poprawa bezpieczeństwa ruchu drogowego na 1 przejściu dla pieszych w Leszczydole Nowinach na ul.Wyszkowskiej na drodze nr 4408W</t>
  </si>
  <si>
    <t>Poprawa bezpieczeństwa ruchu drogowego na 1 przejściu dla pieszych w Niegowie na ul. Handlowej na drodze nr 1811W</t>
  </si>
  <si>
    <t>Poprawa bezpieczeństwa ruchu drogowego na 1 przejściu dla pieszych w Nowej Wsi na drodze nr 4403W</t>
  </si>
  <si>
    <t>Poprawa bezpieczeństwa ruchu drogowego na 2 przejściach dla pieszych w Długosiodle na ul.Królowej Jadwigi na drogach nr 4408W, 2648W</t>
  </si>
  <si>
    <t>Przebudowa DP Nr 4406W poprzez budowę chodnika w m. Kamieńczyk</t>
  </si>
  <si>
    <t>Przebudowa drogi powiatowej Nr 4402W na odcinku Nowa Pecyna - Długosiodło - Etap I</t>
  </si>
  <si>
    <t>Przebudowa drogi powiatowej Nr 4402W na odcinku Nowa Pecyna - Długosiodło - Etap II</t>
  </si>
  <si>
    <t>Rozbudowa drogi powiatowej nr 4403W na odcinku od granicy z Gminą Wyszków do ul.Kamienieckiej w m.Brańszczyk</t>
  </si>
  <si>
    <t>Rozbudowa drogi powiatowej nr 4403Wna odcinku od m.Nowy Brańszczyk do granicy pasa drogowego drogi krajowej nr S8</t>
  </si>
  <si>
    <t>Regionalne partnerstwo samorządów Mazowsza dla aktywizacji społeczeństwa informacyjnego w zakresie e-administracji i geoinformacji</t>
  </si>
  <si>
    <t>Dostosowanie budynku Starostwa Powiatowego do przepisów przeciwpożarowych</t>
  </si>
  <si>
    <t>Zakup silnika zaburtowego do łodzi wraz z wyposażeniem</t>
  </si>
  <si>
    <t>Adaptacja dwóch pomieszczeń na pracownię elektroenergetyczną i pracownię energetyki cieplnej w CEZiU "Kopernik" w Wyszkowie</t>
  </si>
  <si>
    <t xml:space="preserve">Adaptacja pomieszczeń kuchni,zaplecza, stołówki oraz podpiwniczenia na cele edukacyjne Zespołu Szkół Nr 1 im.M.Skłodowskiej - Curie w Wyszkowie </t>
  </si>
  <si>
    <t>Budowa bieżni i boiska do piłki plażowej przy Zespole Szkół Nr 1 im. Marii Skłodowskiej - Curie w Wyszkowie</t>
  </si>
  <si>
    <t xml:space="preserve">Modernizacja dachu na obiektach MECEO i stołówki przy I LO w Wyszkowie </t>
  </si>
  <si>
    <t>Dotacja dla SPZZOZ w Wyszkowie na finansowanie lub dofinansowanie kosztów realizacji inwestycji i zakupów inwestycyjnych</t>
  </si>
  <si>
    <t>Dotacja dla SPZZOZ w Wyszkowie na finansowanie lub dofinansowanie kosztów realizacji inwestycji i zakupów inwestycyjnych ze środków RFIL</t>
  </si>
  <si>
    <t>Przebudowa lewego skrzydła budynku głównego Domu Pomocy Społecznej w Brańszczyku</t>
  </si>
  <si>
    <t xml:space="preserve">Zakup samochodu służbowego dla PCPR w Wyszkowie </t>
  </si>
  <si>
    <t>Wykonanie miejsc postojowych dla klientów urzędu na terenie Powiatowego Urzędu Pracy od strony Parku im.Karola Ferdynanda Wazy w Wyszkowie</t>
  </si>
  <si>
    <t>6639</t>
  </si>
  <si>
    <t>6170</t>
  </si>
  <si>
    <t>6220</t>
  </si>
  <si>
    <t>Wykonanie zadań inwestycyjnych za 2022 r.</t>
  </si>
  <si>
    <t>600</t>
  </si>
  <si>
    <t>Transport i łączność</t>
  </si>
  <si>
    <t>22 652 005,88</t>
  </si>
  <si>
    <t>60014</t>
  </si>
  <si>
    <t>Drogi publiczne powiatowe</t>
  </si>
  <si>
    <t>Wydatki inwestycyjne jednostek budżetowych</t>
  </si>
  <si>
    <t>450 000,00</t>
  </si>
  <si>
    <t>22 449,37</t>
  </si>
  <si>
    <t>6 215 187,56</t>
  </si>
  <si>
    <t>5 779 943,67</t>
  </si>
  <si>
    <t xml:space="preserve">Budowa drogi powiatowej Nr 4415W Leszczydół Stary - Leszczydół Działki </t>
  </si>
  <si>
    <t>57 000,00</t>
  </si>
  <si>
    <t>35 000,00</t>
  </si>
  <si>
    <t>7 480 495,38</t>
  </si>
  <si>
    <t>236 000,00</t>
  </si>
  <si>
    <t>108 240,00</t>
  </si>
  <si>
    <t>20 000,00</t>
  </si>
  <si>
    <t>129 999,00</t>
  </si>
  <si>
    <t>102 000,00</t>
  </si>
  <si>
    <t>162 000,00</t>
  </si>
  <si>
    <t>45 500,00</t>
  </si>
  <si>
    <t>183 500,00</t>
  </si>
  <si>
    <t>300 000,00</t>
  </si>
  <si>
    <t>690 000,00</t>
  </si>
  <si>
    <t>430 000,00</t>
  </si>
  <si>
    <t>159 690,90</t>
  </si>
  <si>
    <t>45 000,00</t>
  </si>
  <si>
    <t>700</t>
  </si>
  <si>
    <t>Gospodarka mieszkaniowa</t>
  </si>
  <si>
    <t>6 000,00</t>
  </si>
  <si>
    <t>70005</t>
  </si>
  <si>
    <t>Gospodarka gruntami i nieruchomościami</t>
  </si>
  <si>
    <t>Wydatki na zakupy inwestycyjne jednostek budżetowych</t>
  </si>
  <si>
    <t>710</t>
  </si>
  <si>
    <t>Działalność usługowa</t>
  </si>
  <si>
    <t>34 384,00</t>
  </si>
  <si>
    <t>71095</t>
  </si>
  <si>
    <t>Pozostała działalność</t>
  </si>
  <si>
    <t>Dotacja celowa przekazana do samorządu województwa na inwestycje i zakupy inwestycyjne realizowane na podstawie porozumień (umów) między jednostkami samorządu terytorialnego</t>
  </si>
  <si>
    <t>750</t>
  </si>
  <si>
    <t>Administracja publiczna</t>
  </si>
  <si>
    <t>286 835,00</t>
  </si>
  <si>
    <t>75020</t>
  </si>
  <si>
    <t>Starostwa powiatowe</t>
  </si>
  <si>
    <t>220 835,00</t>
  </si>
  <si>
    <t>70 835,00</t>
  </si>
  <si>
    <t>Modernizacja instalacji centralnego ogrzewania w budynku biurowym Urzędu Miejskiego i Starostwa Powiatowego w Wyszkowie - II Etap</t>
  </si>
  <si>
    <t>150 000,00</t>
  </si>
  <si>
    <t>66 000,00</t>
  </si>
  <si>
    <t>754</t>
  </si>
  <si>
    <t>Bezpieczeństwo publiczne i ochrona przeciwpożarowa</t>
  </si>
  <si>
    <t>240 900,00</t>
  </si>
  <si>
    <t>75404</t>
  </si>
  <si>
    <t>Komendy wojewódzkie Policji</t>
  </si>
  <si>
    <t>10 000,00</t>
  </si>
  <si>
    <t>Wpłaty jednostek na państwowy fundusz celowy na finansowanie lub dofinansowanie zadań inwestycyjnych</t>
  </si>
  <si>
    <t xml:space="preserve">Wpłata na Fundusz Wsparcia Policji- zakup samochodu </t>
  </si>
  <si>
    <t>75411</t>
  </si>
  <si>
    <t>Komendy powiatowe Państwowej Straży Pożarnej</t>
  </si>
  <si>
    <t>230 900,00</t>
  </si>
  <si>
    <t>Zakup łodzi płaskodennych</t>
  </si>
  <si>
    <t>200 000,00</t>
  </si>
  <si>
    <t>30 900,00</t>
  </si>
  <si>
    <t>801</t>
  </si>
  <si>
    <t>Oświata i wychowanie</t>
  </si>
  <si>
    <t>1 406 485,00</t>
  </si>
  <si>
    <t>80115</t>
  </si>
  <si>
    <t>Technika</t>
  </si>
  <si>
    <t>1 061 485,00</t>
  </si>
  <si>
    <t>236 485,00</t>
  </si>
  <si>
    <t>17 500,00</t>
  </si>
  <si>
    <t>207 985,00</t>
  </si>
  <si>
    <t>11 000,00</t>
  </si>
  <si>
    <t>6100</t>
  </si>
  <si>
    <t>Wydatki na zadania inwestycyjne realizowane ze środków otrzymanych z Rządowego Funduszu Inwestycji Lokalnych.</t>
  </si>
  <si>
    <t>825 000,00</t>
  </si>
  <si>
    <t>80120</t>
  </si>
  <si>
    <t>Licea ogólnokształcące</t>
  </si>
  <si>
    <t>345 000,00</t>
  </si>
  <si>
    <t>851</t>
  </si>
  <si>
    <t>Ochrona zdrowia</t>
  </si>
  <si>
    <t>2 807 552,00</t>
  </si>
  <si>
    <t>85111</t>
  </si>
  <si>
    <t>Szpitale ogólne</t>
  </si>
  <si>
    <t>Dotacja celowa z budżetu na finansowanie lub dofinansowanie kosztów realizacji inwestycji i zakupów inwestycyjnych innych jednostek sektora finansów publicznych</t>
  </si>
  <si>
    <t>443 352,00</t>
  </si>
  <si>
    <t>2 364 200,00</t>
  </si>
  <si>
    <t>852</t>
  </si>
  <si>
    <t>Pomoc społeczna</t>
  </si>
  <si>
    <t>357 087,00</t>
  </si>
  <si>
    <t>85202</t>
  </si>
  <si>
    <t>Domy pomocy społecznej</t>
  </si>
  <si>
    <t>291 087,00</t>
  </si>
  <si>
    <t>85218</t>
  </si>
  <si>
    <t>Powiatowe centra pomocy rodzinie</t>
  </si>
  <si>
    <t>853</t>
  </si>
  <si>
    <t>Pozostałe zadania w zakresie polityki społecznej</t>
  </si>
  <si>
    <t>94 114,45</t>
  </si>
  <si>
    <t>85333</t>
  </si>
  <si>
    <t>Powiatowe urzędy pracy</t>
  </si>
  <si>
    <t>926</t>
  </si>
  <si>
    <t>Kultura fizyczna</t>
  </si>
  <si>
    <t>9 309 082,00</t>
  </si>
  <si>
    <t>92601</t>
  </si>
  <si>
    <t>Obiekty sportowe</t>
  </si>
  <si>
    <t>2 409 374,00</t>
  </si>
  <si>
    <t>1 267 958,00</t>
  </si>
  <si>
    <t>6370</t>
  </si>
  <si>
    <t>Wydatki poniesione ze środków z Rządowego Funduszu Polski Ład: Program Inwestycji Strategicznych na realizację zadań inwestycyjnych</t>
  </si>
  <si>
    <t>5 631 750,00</t>
  </si>
  <si>
    <t>Razem</t>
  </si>
  <si>
    <t>37 194 445,33</t>
  </si>
  <si>
    <t>Wydatki na zadania inwestycyjne realizowane ze środków otrzymanych z Rządowego Funduszu Inwestycji Lokalnych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</si>
</sst>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.25"/>
      <name val="Arial"/>
      <family val="2"/>
      <charset val="238"/>
    </font>
    <font>
      <b/>
      <sz val="8.25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vertical="center" wrapText="1"/>
      <protection locked="0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/>
    <xf numFmtId="9" fontId="2" fillId="3" borderId="7" xfId="1" applyFont="1" applyFill="1" applyBorder="1" applyAlignment="1" applyProtection="1">
      <alignment horizontal="right" vertical="center" wrapText="1"/>
      <protection locked="0"/>
    </xf>
    <xf numFmtId="43" fontId="1" fillId="0" borderId="8" xfId="0" applyNumberFormat="1" applyFont="1" applyBorder="1" applyAlignment="1">
      <alignment horizontal="right" vertical="center"/>
    </xf>
    <xf numFmtId="43" fontId="1" fillId="0" borderId="0" xfId="0" applyNumberFormat="1" applyFont="1"/>
    <xf numFmtId="49" fontId="1" fillId="0" borderId="0" xfId="0" applyNumberFormat="1" applyFont="1"/>
    <xf numFmtId="43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8" xfId="0" applyNumberFormat="1" applyFont="1" applyBorder="1" applyAlignment="1">
      <alignment horizontal="right" vertical="center"/>
    </xf>
    <xf numFmtId="0" fontId="2" fillId="0" borderId="0" xfId="0" applyFont="1"/>
    <xf numFmtId="49" fontId="9" fillId="3" borderId="11" xfId="0" applyNumberFormat="1" applyFont="1" applyFill="1" applyBorder="1" applyAlignment="1" applyProtection="1">
      <alignment horizontal="right" vertical="center" wrapText="1"/>
      <protection locked="0"/>
    </xf>
    <xf numFmtId="9" fontId="2" fillId="3" borderId="8" xfId="1" applyFont="1" applyFill="1" applyBorder="1" applyAlignment="1" applyProtection="1">
      <alignment horizontal="right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3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3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4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9" fontId="1" fillId="3" borderId="7" xfId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left" vertical="center" wrapText="1"/>
      <protection locked="0"/>
    </xf>
    <xf numFmtId="43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9" fontId="1" fillId="3" borderId="14" xfId="1" applyFont="1" applyFill="1" applyBorder="1" applyAlignment="1" applyProtection="1">
      <alignment horizontal="right" vertical="center" wrapText="1"/>
      <protection locked="0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3" fontId="8" fillId="3" borderId="16" xfId="0" applyNumberFormat="1" applyFont="1" applyFill="1" applyBorder="1" applyAlignment="1" applyProtection="1">
      <alignment horizontal="right" vertical="center" wrapText="1"/>
      <protection locked="0"/>
    </xf>
    <xf numFmtId="9" fontId="1" fillId="3" borderId="17" xfId="1" applyFont="1" applyFill="1" applyBorder="1" applyAlignment="1" applyProtection="1">
      <alignment horizontal="right" vertical="center" wrapText="1"/>
      <protection locked="0"/>
    </xf>
    <xf numFmtId="43" fontId="2" fillId="0" borderId="19" xfId="0" applyNumberFormat="1" applyFont="1" applyBorder="1" applyAlignment="1">
      <alignment horizontal="right" vertical="center"/>
    </xf>
    <xf numFmtId="43" fontId="1" fillId="0" borderId="18" xfId="0" applyNumberFormat="1" applyFont="1" applyBorder="1" applyAlignment="1">
      <alignment horizontal="right" vertical="center"/>
    </xf>
    <xf numFmtId="9" fontId="1" fillId="3" borderId="3" xfId="1" applyFont="1" applyFill="1" applyBorder="1" applyAlignment="1" applyProtection="1">
      <alignment horizontal="right" vertical="center" wrapText="1"/>
      <protection locked="0"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9" fontId="10" fillId="3" borderId="3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tabSelected="1" topLeftCell="A91" workbookViewId="0">
      <selection activeCell="I43" sqref="I43"/>
    </sheetView>
  </sheetViews>
  <sheetFormatPr defaultRowHeight="11.25" x14ac:dyDescent="0.2"/>
  <cols>
    <col min="1" max="1" width="3.42578125" style="9" bestFit="1" customWidth="1"/>
    <col min="2" max="2" width="5.7109375" style="9" customWidth="1"/>
    <col min="3" max="3" width="5.28515625" style="9" customWidth="1"/>
    <col min="4" max="4" width="28.5703125" style="15" customWidth="1"/>
    <col min="5" max="5" width="19.28515625" style="9" customWidth="1"/>
    <col min="6" max="6" width="16.140625" style="9" customWidth="1"/>
    <col min="7" max="7" width="11.140625" style="9" customWidth="1"/>
    <col min="8" max="9" width="9.140625" style="9"/>
    <col min="10" max="10" width="13.7109375" style="9" bestFit="1" customWidth="1"/>
    <col min="11" max="16384" width="9.140625" style="9"/>
  </cols>
  <sheetData>
    <row r="3" spans="1:10" x14ac:dyDescent="0.2">
      <c r="A3" s="1"/>
      <c r="B3" s="2"/>
      <c r="C3" s="2"/>
      <c r="D3" s="14"/>
      <c r="E3" s="12"/>
      <c r="F3" s="12" t="s">
        <v>10</v>
      </c>
    </row>
    <row r="4" spans="1:10" x14ac:dyDescent="0.2">
      <c r="A4" s="1"/>
      <c r="B4" s="2"/>
      <c r="C4" s="2"/>
      <c r="D4" s="14"/>
      <c r="E4" s="3"/>
    </row>
    <row r="5" spans="1:10" ht="18" customHeight="1" x14ac:dyDescent="0.2">
      <c r="A5" s="61" t="s">
        <v>47</v>
      </c>
      <c r="B5" s="61"/>
      <c r="C5" s="61"/>
      <c r="D5" s="61"/>
      <c r="E5" s="61"/>
      <c r="F5" s="61"/>
      <c r="G5" s="61"/>
    </row>
    <row r="6" spans="1:10" ht="6.75" customHeight="1" x14ac:dyDescent="0.2">
      <c r="A6" s="4"/>
      <c r="B6" s="5"/>
      <c r="C6" s="5"/>
      <c r="D6" s="4"/>
      <c r="E6" s="6"/>
    </row>
    <row r="7" spans="1:10" s="10" customFormat="1" ht="24" customHeight="1" x14ac:dyDescent="0.2">
      <c r="A7" s="7" t="s">
        <v>0</v>
      </c>
      <c r="B7" s="8" t="s">
        <v>9</v>
      </c>
      <c r="C7" s="8" t="s">
        <v>1</v>
      </c>
      <c r="D7" s="13" t="s">
        <v>2</v>
      </c>
      <c r="E7" s="13" t="s">
        <v>3</v>
      </c>
      <c r="F7" s="11" t="s">
        <v>4</v>
      </c>
      <c r="G7" s="11" t="s">
        <v>5</v>
      </c>
    </row>
    <row r="8" spans="1:10" s="39" customFormat="1" ht="27" customHeight="1" x14ac:dyDescent="0.2">
      <c r="A8" s="42" t="s">
        <v>48</v>
      </c>
      <c r="B8" s="42"/>
      <c r="C8" s="42"/>
      <c r="D8" s="30" t="s">
        <v>49</v>
      </c>
      <c r="E8" s="43" t="s">
        <v>50</v>
      </c>
      <c r="F8" s="44">
        <f>SUM(F9)</f>
        <v>20493504.760000005</v>
      </c>
      <c r="G8" s="24">
        <f>SUM(F8/E8)</f>
        <v>0.90471037613910443</v>
      </c>
    </row>
    <row r="9" spans="1:10" s="23" customFormat="1" ht="20.25" customHeight="1" x14ac:dyDescent="0.2">
      <c r="A9" s="45"/>
      <c r="B9" s="19" t="s">
        <v>51</v>
      </c>
      <c r="C9" s="45"/>
      <c r="D9" s="21" t="s">
        <v>52</v>
      </c>
      <c r="E9" s="22" t="s">
        <v>50</v>
      </c>
      <c r="F9" s="46">
        <f>SUM(F10)</f>
        <v>20493504.760000005</v>
      </c>
      <c r="G9" s="48">
        <f t="shared" ref="G9:G71" si="0">SUM(F9/E9)</f>
        <v>0.90471037613910443</v>
      </c>
    </row>
    <row r="10" spans="1:10" s="23" customFormat="1" ht="22.5" x14ac:dyDescent="0.2">
      <c r="A10" s="19"/>
      <c r="B10" s="20" t="s">
        <v>51</v>
      </c>
      <c r="C10" s="19" t="s">
        <v>6</v>
      </c>
      <c r="D10" s="21" t="s">
        <v>53</v>
      </c>
      <c r="E10" s="22" t="s">
        <v>50</v>
      </c>
      <c r="F10" s="47">
        <f>SUM(F11:F30)</f>
        <v>20493504.760000005</v>
      </c>
      <c r="G10" s="48">
        <f t="shared" si="0"/>
        <v>0.90471037613910443</v>
      </c>
    </row>
    <row r="11" spans="1:10" s="23" customFormat="1" ht="22.5" x14ac:dyDescent="0.2">
      <c r="A11" s="19"/>
      <c r="B11" s="20" t="s">
        <v>51</v>
      </c>
      <c r="C11" s="19" t="s">
        <v>6</v>
      </c>
      <c r="D11" s="21" t="s">
        <v>13</v>
      </c>
      <c r="E11" s="28" t="s">
        <v>54</v>
      </c>
      <c r="F11" s="25">
        <v>140723.10999999999</v>
      </c>
      <c r="G11" s="48">
        <f t="shared" si="0"/>
        <v>0.31271802222222217</v>
      </c>
    </row>
    <row r="12" spans="1:10" s="23" customFormat="1" ht="18.75" customHeight="1" x14ac:dyDescent="0.2">
      <c r="A12" s="19"/>
      <c r="B12" s="20" t="s">
        <v>51</v>
      </c>
      <c r="C12" s="19" t="s">
        <v>6</v>
      </c>
      <c r="D12" s="21" t="s">
        <v>14</v>
      </c>
      <c r="E12" s="28" t="s">
        <v>55</v>
      </c>
      <c r="F12" s="25">
        <v>0</v>
      </c>
      <c r="G12" s="48">
        <f t="shared" si="0"/>
        <v>0</v>
      </c>
    </row>
    <row r="13" spans="1:10" s="23" customFormat="1" ht="23.25" customHeight="1" x14ac:dyDescent="0.2">
      <c r="A13" s="19"/>
      <c r="B13" s="20" t="s">
        <v>51</v>
      </c>
      <c r="C13" s="19" t="s">
        <v>6</v>
      </c>
      <c r="D13" s="21" t="s">
        <v>15</v>
      </c>
      <c r="E13" s="28" t="s">
        <v>56</v>
      </c>
      <c r="F13" s="25">
        <v>6079056.0499999998</v>
      </c>
      <c r="G13" s="48">
        <f t="shared" si="0"/>
        <v>0.97809695867006152</v>
      </c>
      <c r="J13" s="27"/>
    </row>
    <row r="14" spans="1:10" s="23" customFormat="1" ht="22.5" x14ac:dyDescent="0.2">
      <c r="A14" s="19"/>
      <c r="B14" s="20" t="s">
        <v>51</v>
      </c>
      <c r="C14" s="19" t="s">
        <v>6</v>
      </c>
      <c r="D14" s="21" t="s">
        <v>16</v>
      </c>
      <c r="E14" s="28" t="s">
        <v>57</v>
      </c>
      <c r="F14" s="25">
        <v>5755043.8799999999</v>
      </c>
      <c r="G14" s="48">
        <f t="shared" si="0"/>
        <v>0.99569203587065402</v>
      </c>
      <c r="J14" s="26"/>
    </row>
    <row r="15" spans="1:10" s="23" customFormat="1" ht="22.5" x14ac:dyDescent="0.2">
      <c r="A15" s="19"/>
      <c r="B15" s="20" t="s">
        <v>51</v>
      </c>
      <c r="C15" s="19" t="s">
        <v>6</v>
      </c>
      <c r="D15" s="21" t="s">
        <v>58</v>
      </c>
      <c r="E15" s="28" t="s">
        <v>59</v>
      </c>
      <c r="F15" s="25">
        <v>56216</v>
      </c>
      <c r="G15" s="48">
        <f t="shared" si="0"/>
        <v>0.9862456140350877</v>
      </c>
    </row>
    <row r="16" spans="1:10" s="23" customFormat="1" ht="22.5" x14ac:dyDescent="0.2">
      <c r="A16" s="19"/>
      <c r="B16" s="20" t="s">
        <v>51</v>
      </c>
      <c r="C16" s="19" t="s">
        <v>6</v>
      </c>
      <c r="D16" s="21" t="s">
        <v>17</v>
      </c>
      <c r="E16" s="28" t="s">
        <v>60</v>
      </c>
      <c r="F16" s="25">
        <v>0</v>
      </c>
      <c r="G16" s="48">
        <f t="shared" si="0"/>
        <v>0</v>
      </c>
    </row>
    <row r="17" spans="1:7" s="23" customFormat="1" ht="33.75" customHeight="1" x14ac:dyDescent="0.2">
      <c r="A17" s="19"/>
      <c r="B17" s="20" t="s">
        <v>51</v>
      </c>
      <c r="C17" s="19" t="s">
        <v>6</v>
      </c>
      <c r="D17" s="21" t="s">
        <v>18</v>
      </c>
      <c r="E17" s="28" t="s">
        <v>61</v>
      </c>
      <c r="F17" s="25">
        <v>6001941.8499999996</v>
      </c>
      <c r="G17" s="48">
        <f t="shared" si="0"/>
        <v>0.80234550589348796</v>
      </c>
    </row>
    <row r="18" spans="1:7" s="23" customFormat="1" ht="34.5" customHeight="1" x14ac:dyDescent="0.2">
      <c r="A18" s="19"/>
      <c r="B18" s="20" t="s">
        <v>51</v>
      </c>
      <c r="C18" s="19" t="s">
        <v>6</v>
      </c>
      <c r="D18" s="21" t="s">
        <v>19</v>
      </c>
      <c r="E18" s="28" t="s">
        <v>62</v>
      </c>
      <c r="F18" s="25">
        <v>226320</v>
      </c>
      <c r="G18" s="48">
        <f t="shared" si="0"/>
        <v>0.95898305084745761</v>
      </c>
    </row>
    <row r="19" spans="1:7" s="23" customFormat="1" ht="33.75" x14ac:dyDescent="0.2">
      <c r="A19" s="19"/>
      <c r="B19" s="20" t="s">
        <v>51</v>
      </c>
      <c r="C19" s="19" t="s">
        <v>6</v>
      </c>
      <c r="D19" s="21" t="s">
        <v>20</v>
      </c>
      <c r="E19" s="28" t="s">
        <v>63</v>
      </c>
      <c r="F19" s="25">
        <v>108240</v>
      </c>
      <c r="G19" s="48">
        <f t="shared" si="0"/>
        <v>1</v>
      </c>
    </row>
    <row r="20" spans="1:7" s="23" customFormat="1" ht="33.75" x14ac:dyDescent="0.2">
      <c r="A20" s="19"/>
      <c r="B20" s="20" t="s">
        <v>51</v>
      </c>
      <c r="C20" s="19" t="s">
        <v>6</v>
      </c>
      <c r="D20" s="21" t="s">
        <v>21</v>
      </c>
      <c r="E20" s="28" t="s">
        <v>64</v>
      </c>
      <c r="F20" s="25">
        <v>17958</v>
      </c>
      <c r="G20" s="48">
        <f t="shared" si="0"/>
        <v>0.89790000000000003</v>
      </c>
    </row>
    <row r="21" spans="1:7" s="23" customFormat="1" ht="33.75" x14ac:dyDescent="0.2">
      <c r="A21" s="19"/>
      <c r="B21" s="20" t="s">
        <v>51</v>
      </c>
      <c r="C21" s="19" t="s">
        <v>6</v>
      </c>
      <c r="D21" s="21" t="s">
        <v>22</v>
      </c>
      <c r="E21" s="28" t="s">
        <v>65</v>
      </c>
      <c r="F21" s="25">
        <v>129999</v>
      </c>
      <c r="G21" s="48">
        <f t="shared" si="0"/>
        <v>1</v>
      </c>
    </row>
    <row r="22" spans="1:7" s="23" customFormat="1" ht="45" x14ac:dyDescent="0.2">
      <c r="A22" s="19"/>
      <c r="B22" s="20" t="s">
        <v>51</v>
      </c>
      <c r="C22" s="19" t="s">
        <v>6</v>
      </c>
      <c r="D22" s="21" t="s">
        <v>23</v>
      </c>
      <c r="E22" s="28" t="s">
        <v>66</v>
      </c>
      <c r="F22" s="25">
        <v>101397.03</v>
      </c>
      <c r="G22" s="48">
        <f t="shared" si="0"/>
        <v>0.99408852941176473</v>
      </c>
    </row>
    <row r="23" spans="1:7" s="23" customFormat="1" ht="45" x14ac:dyDescent="0.2">
      <c r="A23" s="19"/>
      <c r="B23" s="20" t="s">
        <v>51</v>
      </c>
      <c r="C23" s="19" t="s">
        <v>6</v>
      </c>
      <c r="D23" s="21" t="s">
        <v>24</v>
      </c>
      <c r="E23" s="28" t="s">
        <v>67</v>
      </c>
      <c r="F23" s="25">
        <v>156756.6</v>
      </c>
      <c r="G23" s="48">
        <f t="shared" si="0"/>
        <v>0.96763333333333335</v>
      </c>
    </row>
    <row r="24" spans="1:7" s="23" customFormat="1" ht="34.5" customHeight="1" x14ac:dyDescent="0.2">
      <c r="A24" s="19"/>
      <c r="B24" s="20" t="s">
        <v>51</v>
      </c>
      <c r="C24" s="19" t="s">
        <v>6</v>
      </c>
      <c r="D24" s="21" t="s">
        <v>25</v>
      </c>
      <c r="E24" s="28" t="s">
        <v>68</v>
      </c>
      <c r="F24" s="25">
        <v>44674.79</v>
      </c>
      <c r="G24" s="48">
        <f t="shared" si="0"/>
        <v>0.98186351648351655</v>
      </c>
    </row>
    <row r="25" spans="1:7" s="23" customFormat="1" ht="45" x14ac:dyDescent="0.2">
      <c r="A25" s="19"/>
      <c r="B25" s="20" t="s">
        <v>51</v>
      </c>
      <c r="C25" s="19" t="s">
        <v>6</v>
      </c>
      <c r="D25" s="21" t="s">
        <v>26</v>
      </c>
      <c r="E25" s="28" t="s">
        <v>69</v>
      </c>
      <c r="F25" s="25">
        <v>183240.3</v>
      </c>
      <c r="G25" s="48">
        <f t="shared" si="0"/>
        <v>0.99858474114441409</v>
      </c>
    </row>
    <row r="26" spans="1:7" s="23" customFormat="1" ht="22.5" x14ac:dyDescent="0.2">
      <c r="A26" s="19"/>
      <c r="B26" s="20" t="s">
        <v>51</v>
      </c>
      <c r="C26" s="19" t="s">
        <v>6</v>
      </c>
      <c r="D26" s="21" t="s">
        <v>27</v>
      </c>
      <c r="E26" s="28" t="s">
        <v>70</v>
      </c>
      <c r="F26" s="25">
        <v>181522.6</v>
      </c>
      <c r="G26" s="48">
        <f t="shared" si="0"/>
        <v>0.6050753333333333</v>
      </c>
    </row>
    <row r="27" spans="1:7" s="23" customFormat="1" ht="33.75" x14ac:dyDescent="0.2">
      <c r="A27" s="19"/>
      <c r="B27" s="20" t="s">
        <v>51</v>
      </c>
      <c r="C27" s="19" t="s">
        <v>6</v>
      </c>
      <c r="D27" s="21" t="s">
        <v>28</v>
      </c>
      <c r="E27" s="28" t="s">
        <v>71</v>
      </c>
      <c r="F27" s="25">
        <v>683241.35</v>
      </c>
      <c r="G27" s="48">
        <f t="shared" si="0"/>
        <v>0.9902048550724637</v>
      </c>
    </row>
    <row r="28" spans="1:7" s="23" customFormat="1" ht="33.75" x14ac:dyDescent="0.2">
      <c r="A28" s="19"/>
      <c r="B28" s="20" t="s">
        <v>51</v>
      </c>
      <c r="C28" s="19" t="s">
        <v>6</v>
      </c>
      <c r="D28" s="50" t="s">
        <v>29</v>
      </c>
      <c r="E28" s="51" t="s">
        <v>72</v>
      </c>
      <c r="F28" s="25">
        <v>428738.3</v>
      </c>
      <c r="G28" s="52">
        <f t="shared" si="0"/>
        <v>0.99706581395348837</v>
      </c>
    </row>
    <row r="29" spans="1:7" s="23" customFormat="1" ht="45" x14ac:dyDescent="0.2">
      <c r="A29" s="19"/>
      <c r="B29" s="20" t="s">
        <v>51</v>
      </c>
      <c r="C29" s="19" t="s">
        <v>6</v>
      </c>
      <c r="D29" s="53" t="s">
        <v>30</v>
      </c>
      <c r="E29" s="54" t="s">
        <v>73</v>
      </c>
      <c r="F29" s="25">
        <v>159690.9</v>
      </c>
      <c r="G29" s="55">
        <f t="shared" si="0"/>
        <v>1</v>
      </c>
    </row>
    <row r="30" spans="1:7" s="23" customFormat="1" ht="45" x14ac:dyDescent="0.2">
      <c r="A30" s="19"/>
      <c r="B30" s="20" t="s">
        <v>51</v>
      </c>
      <c r="C30" s="19" t="s">
        <v>6</v>
      </c>
      <c r="D30" s="21" t="s">
        <v>31</v>
      </c>
      <c r="E30" s="28" t="s">
        <v>74</v>
      </c>
      <c r="F30" s="25">
        <v>38745</v>
      </c>
      <c r="G30" s="48">
        <f t="shared" si="0"/>
        <v>0.86099999999999999</v>
      </c>
    </row>
    <row r="31" spans="1:7" s="39" customFormat="1" ht="22.5" customHeight="1" x14ac:dyDescent="0.2">
      <c r="A31" s="29" t="s">
        <v>75</v>
      </c>
      <c r="B31" s="29"/>
      <c r="C31" s="29"/>
      <c r="D31" s="30" t="s">
        <v>76</v>
      </c>
      <c r="E31" s="31" t="s">
        <v>77</v>
      </c>
      <c r="F31" s="38">
        <f>SUM(F32)</f>
        <v>0</v>
      </c>
      <c r="G31" s="24">
        <f t="shared" si="0"/>
        <v>0</v>
      </c>
    </row>
    <row r="32" spans="1:7" s="23" customFormat="1" ht="22.5" x14ac:dyDescent="0.2">
      <c r="A32" s="32"/>
      <c r="B32" s="33" t="s">
        <v>78</v>
      </c>
      <c r="C32" s="34"/>
      <c r="D32" s="35" t="s">
        <v>79</v>
      </c>
      <c r="E32" s="22" t="s">
        <v>77</v>
      </c>
      <c r="F32" s="25">
        <f>SUM(F33)</f>
        <v>0</v>
      </c>
      <c r="G32" s="48">
        <f t="shared" si="0"/>
        <v>0</v>
      </c>
    </row>
    <row r="33" spans="1:7" s="23" customFormat="1" ht="22.5" x14ac:dyDescent="0.2">
      <c r="A33" s="36"/>
      <c r="B33" s="36"/>
      <c r="C33" s="33" t="s">
        <v>7</v>
      </c>
      <c r="D33" s="35" t="s">
        <v>80</v>
      </c>
      <c r="E33" s="22" t="s">
        <v>77</v>
      </c>
      <c r="F33" s="25">
        <v>0</v>
      </c>
      <c r="G33" s="48">
        <f t="shared" si="0"/>
        <v>0</v>
      </c>
    </row>
    <row r="34" spans="1:7" s="23" customFormat="1" ht="17.25" customHeight="1" x14ac:dyDescent="0.2">
      <c r="A34" s="36"/>
      <c r="B34" s="36"/>
      <c r="C34" s="36"/>
      <c r="D34" s="35" t="s">
        <v>8</v>
      </c>
      <c r="E34" s="22" t="s">
        <v>77</v>
      </c>
      <c r="F34" s="25">
        <v>0</v>
      </c>
      <c r="G34" s="48">
        <f t="shared" si="0"/>
        <v>0</v>
      </c>
    </row>
    <row r="35" spans="1:7" s="39" customFormat="1" ht="23.25" customHeight="1" x14ac:dyDescent="0.2">
      <c r="A35" s="37" t="s">
        <v>81</v>
      </c>
      <c r="B35" s="37"/>
      <c r="C35" s="37"/>
      <c r="D35" s="30" t="s">
        <v>82</v>
      </c>
      <c r="E35" s="31" t="s">
        <v>83</v>
      </c>
      <c r="F35" s="38">
        <f>SUM(F36)</f>
        <v>19425.91</v>
      </c>
      <c r="G35" s="24">
        <f t="shared" si="0"/>
        <v>0.56496946254071656</v>
      </c>
    </row>
    <row r="36" spans="1:7" s="23" customFormat="1" ht="21" customHeight="1" x14ac:dyDescent="0.2">
      <c r="A36" s="32"/>
      <c r="B36" s="33" t="s">
        <v>84</v>
      </c>
      <c r="C36" s="34"/>
      <c r="D36" s="35" t="s">
        <v>85</v>
      </c>
      <c r="E36" s="22" t="s">
        <v>83</v>
      </c>
      <c r="F36" s="25">
        <f>SUM(F37)</f>
        <v>19425.91</v>
      </c>
      <c r="G36" s="48">
        <f t="shared" si="0"/>
        <v>0.56496946254071656</v>
      </c>
    </row>
    <row r="37" spans="1:7" s="23" customFormat="1" ht="67.5" x14ac:dyDescent="0.2">
      <c r="A37" s="36"/>
      <c r="B37" s="36"/>
      <c r="C37" s="33" t="s">
        <v>44</v>
      </c>
      <c r="D37" s="35" t="s">
        <v>86</v>
      </c>
      <c r="E37" s="22" t="s">
        <v>83</v>
      </c>
      <c r="F37" s="25">
        <f>SUM(F38)</f>
        <v>19425.91</v>
      </c>
      <c r="G37" s="48">
        <f t="shared" si="0"/>
        <v>0.56496946254071656</v>
      </c>
    </row>
    <row r="38" spans="1:7" s="23" customFormat="1" ht="46.5" customHeight="1" x14ac:dyDescent="0.2">
      <c r="A38" s="36"/>
      <c r="B38" s="36"/>
      <c r="C38" s="36"/>
      <c r="D38" s="35" t="s">
        <v>32</v>
      </c>
      <c r="E38" s="22" t="s">
        <v>83</v>
      </c>
      <c r="F38" s="25">
        <v>19425.91</v>
      </c>
      <c r="G38" s="48">
        <f t="shared" si="0"/>
        <v>0.56496946254071656</v>
      </c>
    </row>
    <row r="39" spans="1:7" s="39" customFormat="1" ht="22.5" customHeight="1" x14ac:dyDescent="0.2">
      <c r="A39" s="37" t="s">
        <v>87</v>
      </c>
      <c r="B39" s="37"/>
      <c r="C39" s="37"/>
      <c r="D39" s="30" t="s">
        <v>88</v>
      </c>
      <c r="E39" s="31" t="s">
        <v>89</v>
      </c>
      <c r="F39" s="38">
        <f>SUM(F40)</f>
        <v>241314.13999999998</v>
      </c>
      <c r="G39" s="24">
        <f t="shared" si="0"/>
        <v>0.84129949273972837</v>
      </c>
    </row>
    <row r="40" spans="1:7" s="23" customFormat="1" ht="19.5" customHeight="1" x14ac:dyDescent="0.2">
      <c r="A40" s="32"/>
      <c r="B40" s="33" t="s">
        <v>90</v>
      </c>
      <c r="C40" s="34"/>
      <c r="D40" s="35" t="s">
        <v>91</v>
      </c>
      <c r="E40" s="22" t="s">
        <v>89</v>
      </c>
      <c r="F40" s="25">
        <f>SUM(F41+F44)</f>
        <v>241314.13999999998</v>
      </c>
      <c r="G40" s="48">
        <f t="shared" si="0"/>
        <v>0.84129949273972837</v>
      </c>
    </row>
    <row r="41" spans="1:7" s="23" customFormat="1" ht="22.5" x14ac:dyDescent="0.2">
      <c r="A41" s="36"/>
      <c r="B41" s="36"/>
      <c r="C41" s="33" t="s">
        <v>6</v>
      </c>
      <c r="D41" s="35" t="s">
        <v>53</v>
      </c>
      <c r="E41" s="22" t="s">
        <v>92</v>
      </c>
      <c r="F41" s="25">
        <f>SUM(F42:F43)</f>
        <v>175633.63999999998</v>
      </c>
      <c r="G41" s="48">
        <f t="shared" si="0"/>
        <v>0.79531614101025649</v>
      </c>
    </row>
    <row r="42" spans="1:7" s="23" customFormat="1" ht="33.75" x14ac:dyDescent="0.2">
      <c r="A42" s="36"/>
      <c r="B42" s="36"/>
      <c r="C42" s="36"/>
      <c r="D42" s="35" t="s">
        <v>33</v>
      </c>
      <c r="E42" s="22" t="s">
        <v>93</v>
      </c>
      <c r="F42" s="25">
        <v>59340.35</v>
      </c>
      <c r="G42" s="48">
        <f t="shared" si="0"/>
        <v>0.83772640643749552</v>
      </c>
    </row>
    <row r="43" spans="1:7" s="39" customFormat="1" ht="45" x14ac:dyDescent="0.2">
      <c r="A43" s="36"/>
      <c r="B43" s="36"/>
      <c r="C43" s="36"/>
      <c r="D43" s="35" t="s">
        <v>94</v>
      </c>
      <c r="E43" s="22" t="s">
        <v>95</v>
      </c>
      <c r="F43" s="25">
        <v>116293.29</v>
      </c>
      <c r="G43" s="48">
        <f t="shared" si="0"/>
        <v>0.77528859999999999</v>
      </c>
    </row>
    <row r="44" spans="1:7" s="23" customFormat="1" ht="22.5" x14ac:dyDescent="0.2">
      <c r="A44" s="36"/>
      <c r="B44" s="36"/>
      <c r="C44" s="33" t="s">
        <v>7</v>
      </c>
      <c r="D44" s="35" t="s">
        <v>80</v>
      </c>
      <c r="E44" s="22" t="s">
        <v>96</v>
      </c>
      <c r="F44" s="25">
        <f>SUM(F45)</f>
        <v>65680.5</v>
      </c>
      <c r="G44" s="48">
        <f t="shared" si="0"/>
        <v>0.99515909090909094</v>
      </c>
    </row>
    <row r="45" spans="1:7" s="23" customFormat="1" ht="19.5" customHeight="1" x14ac:dyDescent="0.2">
      <c r="A45" s="36"/>
      <c r="B45" s="36"/>
      <c r="C45" s="36"/>
      <c r="D45" s="35" t="s">
        <v>11</v>
      </c>
      <c r="E45" s="22" t="s">
        <v>96</v>
      </c>
      <c r="F45" s="25">
        <v>65680.5</v>
      </c>
      <c r="G45" s="48">
        <f t="shared" si="0"/>
        <v>0.99515909090909094</v>
      </c>
    </row>
    <row r="46" spans="1:7" s="17" customFormat="1" ht="22.5" x14ac:dyDescent="0.2">
      <c r="A46" s="37" t="s">
        <v>97</v>
      </c>
      <c r="B46" s="37"/>
      <c r="C46" s="37"/>
      <c r="D46" s="30" t="s">
        <v>98</v>
      </c>
      <c r="E46" s="31" t="s">
        <v>99</v>
      </c>
      <c r="F46" s="38">
        <f>SUM(F47+F50)</f>
        <v>240699.98</v>
      </c>
      <c r="G46" s="24">
        <f t="shared" si="0"/>
        <v>0.99916969696969704</v>
      </c>
    </row>
    <row r="47" spans="1:7" s="23" customFormat="1" ht="19.5" customHeight="1" x14ac:dyDescent="0.2">
      <c r="A47" s="32"/>
      <c r="B47" s="33" t="s">
        <v>100</v>
      </c>
      <c r="C47" s="34"/>
      <c r="D47" s="35" t="s">
        <v>101</v>
      </c>
      <c r="E47" s="22" t="s">
        <v>102</v>
      </c>
      <c r="F47" s="25">
        <f>SUM(F48)</f>
        <v>10000</v>
      </c>
      <c r="G47" s="48">
        <f t="shared" si="0"/>
        <v>1</v>
      </c>
    </row>
    <row r="48" spans="1:7" s="23" customFormat="1" ht="36" customHeight="1" x14ac:dyDescent="0.2">
      <c r="A48" s="36"/>
      <c r="B48" s="36"/>
      <c r="C48" s="33" t="s">
        <v>45</v>
      </c>
      <c r="D48" s="35" t="s">
        <v>103</v>
      </c>
      <c r="E48" s="22" t="s">
        <v>102</v>
      </c>
      <c r="F48" s="25">
        <f>SUM(F49)</f>
        <v>10000</v>
      </c>
      <c r="G48" s="48">
        <f t="shared" si="0"/>
        <v>1</v>
      </c>
    </row>
    <row r="49" spans="1:7" s="23" customFormat="1" ht="24" customHeight="1" x14ac:dyDescent="0.2">
      <c r="A49" s="36"/>
      <c r="B49" s="36"/>
      <c r="C49" s="36"/>
      <c r="D49" s="35" t="s">
        <v>104</v>
      </c>
      <c r="E49" s="22" t="s">
        <v>102</v>
      </c>
      <c r="F49" s="25">
        <v>10000</v>
      </c>
      <c r="G49" s="48">
        <f t="shared" si="0"/>
        <v>1</v>
      </c>
    </row>
    <row r="50" spans="1:7" s="16" customFormat="1" ht="23.25" customHeight="1" x14ac:dyDescent="0.2">
      <c r="A50" s="32"/>
      <c r="B50" s="33" t="s">
        <v>105</v>
      </c>
      <c r="C50" s="34"/>
      <c r="D50" s="35" t="s">
        <v>106</v>
      </c>
      <c r="E50" s="22" t="s">
        <v>107</v>
      </c>
      <c r="F50" s="25">
        <v>230699.98</v>
      </c>
      <c r="G50" s="48">
        <f t="shared" si="0"/>
        <v>0.99913373754872248</v>
      </c>
    </row>
    <row r="51" spans="1:7" s="16" customFormat="1" ht="27" customHeight="1" x14ac:dyDescent="0.2">
      <c r="A51" s="36"/>
      <c r="B51" s="36"/>
      <c r="C51" s="33" t="s">
        <v>7</v>
      </c>
      <c r="D51" s="35" t="s">
        <v>80</v>
      </c>
      <c r="E51" s="22" t="s">
        <v>107</v>
      </c>
      <c r="F51" s="25">
        <f>SUM(F52:F53)</f>
        <v>230699.98</v>
      </c>
      <c r="G51" s="48">
        <f t="shared" si="0"/>
        <v>0.99913373754872248</v>
      </c>
    </row>
    <row r="52" spans="1:7" s="16" customFormat="1" ht="19.5" customHeight="1" x14ac:dyDescent="0.2">
      <c r="A52" s="36"/>
      <c r="B52" s="36"/>
      <c r="C52" s="36"/>
      <c r="D52" s="35" t="s">
        <v>108</v>
      </c>
      <c r="E52" s="22" t="s">
        <v>109</v>
      </c>
      <c r="F52" s="25">
        <v>199799.98</v>
      </c>
      <c r="G52" s="48">
        <f t="shared" si="0"/>
        <v>0.99899990000000005</v>
      </c>
    </row>
    <row r="53" spans="1:7" s="16" customFormat="1" ht="27" customHeight="1" x14ac:dyDescent="0.2">
      <c r="A53" s="49"/>
      <c r="B53" s="49"/>
      <c r="C53" s="49"/>
      <c r="D53" s="35" t="s">
        <v>34</v>
      </c>
      <c r="E53" s="22" t="s">
        <v>110</v>
      </c>
      <c r="F53" s="57">
        <v>30900</v>
      </c>
      <c r="G53" s="58">
        <f t="shared" si="0"/>
        <v>1</v>
      </c>
    </row>
    <row r="54" spans="1:7" s="39" customFormat="1" ht="24.75" customHeight="1" x14ac:dyDescent="0.2">
      <c r="A54" s="37" t="s">
        <v>111</v>
      </c>
      <c r="B54" s="37"/>
      <c r="C54" s="37"/>
      <c r="D54" s="30" t="s">
        <v>112</v>
      </c>
      <c r="E54" s="31" t="s">
        <v>113</v>
      </c>
      <c r="F54" s="56">
        <f>SUM(F55+F62)</f>
        <v>1380979.26</v>
      </c>
      <c r="G54" s="24">
        <f t="shared" si="0"/>
        <v>0.98186561534605776</v>
      </c>
    </row>
    <row r="55" spans="1:7" s="23" customFormat="1" ht="24.75" customHeight="1" x14ac:dyDescent="0.2">
      <c r="A55" s="32"/>
      <c r="B55" s="33" t="s">
        <v>114</v>
      </c>
      <c r="C55" s="34"/>
      <c r="D55" s="35" t="s">
        <v>115</v>
      </c>
      <c r="E55" s="22" t="s">
        <v>116</v>
      </c>
      <c r="F55" s="25">
        <f>SUM(F56+F60)</f>
        <v>1040985.31</v>
      </c>
      <c r="G55" s="48">
        <f t="shared" si="0"/>
        <v>0.9806877252151468</v>
      </c>
    </row>
    <row r="56" spans="1:7" s="23" customFormat="1" ht="27" customHeight="1" x14ac:dyDescent="0.2">
      <c r="A56" s="36"/>
      <c r="B56" s="36"/>
      <c r="C56" s="33" t="s">
        <v>6</v>
      </c>
      <c r="D56" s="35" t="s">
        <v>53</v>
      </c>
      <c r="E56" s="22" t="s">
        <v>117</v>
      </c>
      <c r="F56" s="25">
        <f>SUM(F57:F59)</f>
        <v>215985.31</v>
      </c>
      <c r="G56" s="48">
        <f t="shared" si="0"/>
        <v>0.91331505169461069</v>
      </c>
    </row>
    <row r="57" spans="1:7" s="23" customFormat="1" ht="45" x14ac:dyDescent="0.2">
      <c r="A57" s="36"/>
      <c r="B57" s="36"/>
      <c r="C57" s="36"/>
      <c r="D57" s="35" t="s">
        <v>35</v>
      </c>
      <c r="E57" s="22" t="s">
        <v>118</v>
      </c>
      <c r="F57" s="25">
        <v>17500</v>
      </c>
      <c r="G57" s="48">
        <f t="shared" si="0"/>
        <v>1</v>
      </c>
    </row>
    <row r="58" spans="1:7" s="23" customFormat="1" ht="56.25" x14ac:dyDescent="0.2">
      <c r="A58" s="36"/>
      <c r="B58" s="36"/>
      <c r="C58" s="36"/>
      <c r="D58" s="35" t="s">
        <v>36</v>
      </c>
      <c r="E58" s="22" t="s">
        <v>119</v>
      </c>
      <c r="F58" s="25">
        <v>187985.31</v>
      </c>
      <c r="G58" s="48">
        <f t="shared" si="0"/>
        <v>0.90384070966656249</v>
      </c>
    </row>
    <row r="59" spans="1:7" s="23" customFormat="1" ht="33.75" customHeight="1" x14ac:dyDescent="0.2">
      <c r="A59" s="36"/>
      <c r="B59" s="36"/>
      <c r="C59" s="36"/>
      <c r="D59" s="35" t="s">
        <v>37</v>
      </c>
      <c r="E59" s="22" t="s">
        <v>120</v>
      </c>
      <c r="F59" s="25">
        <v>10500</v>
      </c>
      <c r="G59" s="48">
        <f t="shared" si="0"/>
        <v>0.95454545454545459</v>
      </c>
    </row>
    <row r="60" spans="1:7" s="23" customFormat="1" ht="45" x14ac:dyDescent="0.2">
      <c r="A60" s="36"/>
      <c r="B60" s="36"/>
      <c r="C60" s="33" t="s">
        <v>121</v>
      </c>
      <c r="D60" s="35" t="s">
        <v>160</v>
      </c>
      <c r="E60" s="22" t="s">
        <v>123</v>
      </c>
      <c r="F60" s="25">
        <v>825000</v>
      </c>
      <c r="G60" s="48">
        <f t="shared" si="0"/>
        <v>1</v>
      </c>
    </row>
    <row r="61" spans="1:7" s="23" customFormat="1" ht="56.25" x14ac:dyDescent="0.2">
      <c r="A61" s="36"/>
      <c r="B61" s="36"/>
      <c r="C61" s="36"/>
      <c r="D61" s="35" t="s">
        <v>36</v>
      </c>
      <c r="E61" s="22" t="s">
        <v>123</v>
      </c>
      <c r="F61" s="25">
        <v>825000</v>
      </c>
      <c r="G61" s="48">
        <f t="shared" si="0"/>
        <v>1</v>
      </c>
    </row>
    <row r="62" spans="1:7" s="23" customFormat="1" ht="21.75" customHeight="1" x14ac:dyDescent="0.2">
      <c r="A62" s="32"/>
      <c r="B62" s="33" t="s">
        <v>124</v>
      </c>
      <c r="C62" s="34"/>
      <c r="D62" s="35" t="s">
        <v>125</v>
      </c>
      <c r="E62" s="22" t="s">
        <v>126</v>
      </c>
      <c r="F62" s="25">
        <f>SUM(F63)</f>
        <v>339993.95</v>
      </c>
      <c r="G62" s="48">
        <f t="shared" si="0"/>
        <v>0.98548971014492759</v>
      </c>
    </row>
    <row r="63" spans="1:7" s="23" customFormat="1" ht="27" customHeight="1" x14ac:dyDescent="0.2">
      <c r="A63" s="36"/>
      <c r="B63" s="36"/>
      <c r="C63" s="33" t="s">
        <v>6</v>
      </c>
      <c r="D63" s="35" t="s">
        <v>53</v>
      </c>
      <c r="E63" s="22" t="s">
        <v>126</v>
      </c>
      <c r="F63" s="25">
        <f>SUM(F64)</f>
        <v>339993.95</v>
      </c>
      <c r="G63" s="48">
        <f t="shared" si="0"/>
        <v>0.98548971014492759</v>
      </c>
    </row>
    <row r="64" spans="1:7" s="23" customFormat="1" ht="33.75" x14ac:dyDescent="0.2">
      <c r="A64" s="36"/>
      <c r="B64" s="36"/>
      <c r="C64" s="36"/>
      <c r="D64" s="35" t="s">
        <v>38</v>
      </c>
      <c r="E64" s="22" t="s">
        <v>126</v>
      </c>
      <c r="F64" s="25">
        <v>339993.95</v>
      </c>
      <c r="G64" s="48">
        <f t="shared" si="0"/>
        <v>0.98548971014492759</v>
      </c>
    </row>
    <row r="65" spans="1:7" s="39" customFormat="1" ht="27.75" customHeight="1" x14ac:dyDescent="0.2">
      <c r="A65" s="37" t="s">
        <v>127</v>
      </c>
      <c r="B65" s="37"/>
      <c r="C65" s="37"/>
      <c r="D65" s="30" t="s">
        <v>128</v>
      </c>
      <c r="E65" s="31" t="s">
        <v>129</v>
      </c>
      <c r="F65" s="38">
        <f>SUM(F66)</f>
        <v>2807552</v>
      </c>
      <c r="G65" s="24">
        <f t="shared" si="0"/>
        <v>1</v>
      </c>
    </row>
    <row r="66" spans="1:7" s="23" customFormat="1" ht="21" customHeight="1" x14ac:dyDescent="0.2">
      <c r="A66" s="32"/>
      <c r="B66" s="33" t="s">
        <v>130</v>
      </c>
      <c r="C66" s="34"/>
      <c r="D66" s="35" t="s">
        <v>131</v>
      </c>
      <c r="E66" s="22" t="s">
        <v>129</v>
      </c>
      <c r="F66" s="25">
        <f>SUM(F67)</f>
        <v>2807552</v>
      </c>
      <c r="G66" s="48">
        <f t="shared" si="0"/>
        <v>1</v>
      </c>
    </row>
    <row r="67" spans="1:7" s="23" customFormat="1" ht="56.25" customHeight="1" x14ac:dyDescent="0.2">
      <c r="A67" s="36"/>
      <c r="B67" s="36"/>
      <c r="C67" s="33" t="s">
        <v>46</v>
      </c>
      <c r="D67" s="35" t="s">
        <v>132</v>
      </c>
      <c r="E67" s="22" t="s">
        <v>129</v>
      </c>
      <c r="F67" s="25">
        <f>SUM(F68:F69)</f>
        <v>2807552</v>
      </c>
      <c r="G67" s="48">
        <f t="shared" si="0"/>
        <v>1</v>
      </c>
    </row>
    <row r="68" spans="1:7" s="23" customFormat="1" ht="45" x14ac:dyDescent="0.2">
      <c r="A68" s="36"/>
      <c r="B68" s="36"/>
      <c r="C68" s="36"/>
      <c r="D68" s="35" t="s">
        <v>39</v>
      </c>
      <c r="E68" s="22" t="s">
        <v>133</v>
      </c>
      <c r="F68" s="25">
        <v>443352</v>
      </c>
      <c r="G68" s="48">
        <f t="shared" si="0"/>
        <v>1</v>
      </c>
    </row>
    <row r="69" spans="1:7" s="23" customFormat="1" ht="45.75" customHeight="1" x14ac:dyDescent="0.2">
      <c r="A69" s="36"/>
      <c r="B69" s="36"/>
      <c r="C69" s="36"/>
      <c r="D69" s="35" t="s">
        <v>40</v>
      </c>
      <c r="E69" s="22" t="s">
        <v>134</v>
      </c>
      <c r="F69" s="25">
        <v>2364200</v>
      </c>
      <c r="G69" s="48">
        <f t="shared" si="0"/>
        <v>1</v>
      </c>
    </row>
    <row r="70" spans="1:7" s="39" customFormat="1" ht="24.75" customHeight="1" x14ac:dyDescent="0.2">
      <c r="A70" s="37" t="s">
        <v>135</v>
      </c>
      <c r="B70" s="37"/>
      <c r="C70" s="37"/>
      <c r="D70" s="30" t="s">
        <v>136</v>
      </c>
      <c r="E70" s="31" t="s">
        <v>137</v>
      </c>
      <c r="F70" s="38">
        <f>SUM(F71+F74)</f>
        <v>356586.64</v>
      </c>
      <c r="G70" s="24">
        <f t="shared" si="0"/>
        <v>0.99859877284807352</v>
      </c>
    </row>
    <row r="71" spans="1:7" s="23" customFormat="1" ht="23.25" customHeight="1" x14ac:dyDescent="0.2">
      <c r="A71" s="32"/>
      <c r="B71" s="33" t="s">
        <v>138</v>
      </c>
      <c r="C71" s="34"/>
      <c r="D71" s="35" t="s">
        <v>139</v>
      </c>
      <c r="E71" s="22" t="s">
        <v>140</v>
      </c>
      <c r="F71" s="25">
        <f>SUM(F72)</f>
        <v>291086.64</v>
      </c>
      <c r="G71" s="48">
        <f t="shared" si="0"/>
        <v>0.99999876325634607</v>
      </c>
    </row>
    <row r="72" spans="1:7" s="23" customFormat="1" ht="24.75" customHeight="1" x14ac:dyDescent="0.2">
      <c r="A72" s="36"/>
      <c r="B72" s="36"/>
      <c r="C72" s="33" t="s">
        <v>6</v>
      </c>
      <c r="D72" s="35" t="s">
        <v>53</v>
      </c>
      <c r="E72" s="22" t="s">
        <v>140</v>
      </c>
      <c r="F72" s="25">
        <f>SUM(F73)</f>
        <v>291086.64</v>
      </c>
      <c r="G72" s="48">
        <f t="shared" ref="G72:G89" si="1">SUM(F72/E72)</f>
        <v>0.99999876325634607</v>
      </c>
    </row>
    <row r="73" spans="1:7" s="23" customFormat="1" ht="33.75" x14ac:dyDescent="0.2">
      <c r="A73" s="49"/>
      <c r="B73" s="49"/>
      <c r="C73" s="49"/>
      <c r="D73" s="35" t="s">
        <v>41</v>
      </c>
      <c r="E73" s="22" t="s">
        <v>140</v>
      </c>
      <c r="F73" s="57">
        <v>291086.64</v>
      </c>
      <c r="G73" s="58">
        <f t="shared" si="1"/>
        <v>0.99999876325634607</v>
      </c>
    </row>
    <row r="74" spans="1:7" s="23" customFormat="1" ht="25.5" customHeight="1" x14ac:dyDescent="0.2">
      <c r="A74" s="59"/>
      <c r="B74" s="33" t="s">
        <v>141</v>
      </c>
      <c r="C74" s="34"/>
      <c r="D74" s="35" t="s">
        <v>142</v>
      </c>
      <c r="E74" s="22" t="s">
        <v>96</v>
      </c>
      <c r="F74" s="60">
        <f>SUM(F75)</f>
        <v>65500</v>
      </c>
      <c r="G74" s="48">
        <f t="shared" si="1"/>
        <v>0.99242424242424243</v>
      </c>
    </row>
    <row r="75" spans="1:7" s="23" customFormat="1" ht="22.5" x14ac:dyDescent="0.2">
      <c r="A75" s="36"/>
      <c r="B75" s="36"/>
      <c r="C75" s="33" t="s">
        <v>7</v>
      </c>
      <c r="D75" s="35" t="s">
        <v>80</v>
      </c>
      <c r="E75" s="22" t="s">
        <v>96</v>
      </c>
      <c r="F75" s="25">
        <f>SUM(F76)</f>
        <v>65500</v>
      </c>
      <c r="G75" s="48">
        <f t="shared" si="1"/>
        <v>0.99242424242424243</v>
      </c>
    </row>
    <row r="76" spans="1:7" s="23" customFormat="1" ht="22.5" x14ac:dyDescent="0.2">
      <c r="A76" s="36"/>
      <c r="B76" s="36"/>
      <c r="C76" s="36"/>
      <c r="D76" s="35" t="s">
        <v>42</v>
      </c>
      <c r="E76" s="22" t="s">
        <v>96</v>
      </c>
      <c r="F76" s="25">
        <v>65500</v>
      </c>
      <c r="G76" s="48">
        <f t="shared" si="1"/>
        <v>0.99242424242424243</v>
      </c>
    </row>
    <row r="77" spans="1:7" s="39" customFormat="1" ht="24.75" customHeight="1" x14ac:dyDescent="0.2">
      <c r="A77" s="37" t="s">
        <v>143</v>
      </c>
      <c r="B77" s="37"/>
      <c r="C77" s="37"/>
      <c r="D77" s="30" t="s">
        <v>144</v>
      </c>
      <c r="E77" s="31" t="s">
        <v>145</v>
      </c>
      <c r="F77" s="38">
        <f>SUM(F78)</f>
        <v>94114.44</v>
      </c>
      <c r="G77" s="24">
        <f t="shared" si="1"/>
        <v>0.99999989374639076</v>
      </c>
    </row>
    <row r="78" spans="1:7" s="23" customFormat="1" ht="18.75" customHeight="1" x14ac:dyDescent="0.2">
      <c r="A78" s="32"/>
      <c r="B78" s="33" t="s">
        <v>146</v>
      </c>
      <c r="C78" s="34"/>
      <c r="D78" s="35" t="s">
        <v>147</v>
      </c>
      <c r="E78" s="22" t="s">
        <v>145</v>
      </c>
      <c r="F78" s="25">
        <f>SUM(F79)</f>
        <v>94114.44</v>
      </c>
      <c r="G78" s="48">
        <f t="shared" si="1"/>
        <v>0.99999989374639076</v>
      </c>
    </row>
    <row r="79" spans="1:7" s="23" customFormat="1" ht="22.5" x14ac:dyDescent="0.2">
      <c r="A79" s="36"/>
      <c r="B79" s="36"/>
      <c r="C79" s="33" t="s">
        <v>6</v>
      </c>
      <c r="D79" s="35" t="s">
        <v>53</v>
      </c>
      <c r="E79" s="22" t="s">
        <v>145</v>
      </c>
      <c r="F79" s="25">
        <f>SUM(F80)</f>
        <v>94114.44</v>
      </c>
      <c r="G79" s="48">
        <f t="shared" si="1"/>
        <v>0.99999989374639076</v>
      </c>
    </row>
    <row r="80" spans="1:7" s="23" customFormat="1" ht="56.25" x14ac:dyDescent="0.2">
      <c r="A80" s="36"/>
      <c r="B80" s="36"/>
      <c r="C80" s="36"/>
      <c r="D80" s="35" t="s">
        <v>43</v>
      </c>
      <c r="E80" s="22" t="s">
        <v>145</v>
      </c>
      <c r="F80" s="25">
        <v>94114.44</v>
      </c>
      <c r="G80" s="48">
        <f t="shared" si="1"/>
        <v>0.99999989374639076</v>
      </c>
    </row>
    <row r="81" spans="1:7" s="39" customFormat="1" ht="18.75" customHeight="1" x14ac:dyDescent="0.2">
      <c r="A81" s="37" t="s">
        <v>148</v>
      </c>
      <c r="B81" s="37"/>
      <c r="C81" s="37"/>
      <c r="D81" s="30" t="s">
        <v>149</v>
      </c>
      <c r="E81" s="31" t="s">
        <v>150</v>
      </c>
      <c r="F81" s="38">
        <f>SUM(F82)</f>
        <v>9015313.5500000007</v>
      </c>
      <c r="G81" s="24">
        <f t="shared" si="1"/>
        <v>0.96844281208394134</v>
      </c>
    </row>
    <row r="82" spans="1:7" s="23" customFormat="1" ht="18.75" customHeight="1" x14ac:dyDescent="0.2">
      <c r="A82" s="32"/>
      <c r="B82" s="33" t="s">
        <v>151</v>
      </c>
      <c r="C82" s="34"/>
      <c r="D82" s="35" t="s">
        <v>152</v>
      </c>
      <c r="E82" s="22" t="s">
        <v>150</v>
      </c>
      <c r="F82" s="25">
        <f>SUM(F83+F85+F87)</f>
        <v>9015313.5500000007</v>
      </c>
      <c r="G82" s="48">
        <f t="shared" si="1"/>
        <v>0.96844281208394134</v>
      </c>
    </row>
    <row r="83" spans="1:7" s="23" customFormat="1" ht="22.5" x14ac:dyDescent="0.2">
      <c r="A83" s="36"/>
      <c r="B83" s="36"/>
      <c r="C83" s="33" t="s">
        <v>6</v>
      </c>
      <c r="D83" s="35" t="s">
        <v>53</v>
      </c>
      <c r="E83" s="22" t="s">
        <v>153</v>
      </c>
      <c r="F83" s="25">
        <f>SUM(F84)</f>
        <v>2115605.5499999998</v>
      </c>
      <c r="G83" s="48">
        <f t="shared" si="1"/>
        <v>0.87807270685248529</v>
      </c>
    </row>
    <row r="84" spans="1:7" s="23" customFormat="1" ht="33.75" x14ac:dyDescent="0.2">
      <c r="A84" s="36"/>
      <c r="B84" s="36"/>
      <c r="C84" s="36"/>
      <c r="D84" s="35" t="s">
        <v>12</v>
      </c>
      <c r="E84" s="22" t="s">
        <v>153</v>
      </c>
      <c r="F84" s="25">
        <v>2115605.5499999998</v>
      </c>
      <c r="G84" s="48">
        <f t="shared" si="1"/>
        <v>0.87807270685248529</v>
      </c>
    </row>
    <row r="85" spans="1:7" s="23" customFormat="1" ht="45" x14ac:dyDescent="0.2">
      <c r="A85" s="36"/>
      <c r="B85" s="36"/>
      <c r="C85" s="33" t="s">
        <v>121</v>
      </c>
      <c r="D85" s="35" t="s">
        <v>122</v>
      </c>
      <c r="E85" s="22" t="s">
        <v>154</v>
      </c>
      <c r="F85" s="25">
        <f>SUM(F86)</f>
        <v>1267958</v>
      </c>
      <c r="G85" s="48">
        <f t="shared" si="1"/>
        <v>1</v>
      </c>
    </row>
    <row r="86" spans="1:7" s="23" customFormat="1" ht="33.75" x14ac:dyDescent="0.2">
      <c r="A86" s="36"/>
      <c r="B86" s="36"/>
      <c r="C86" s="36"/>
      <c r="D86" s="35" t="s">
        <v>12</v>
      </c>
      <c r="E86" s="22" t="s">
        <v>154</v>
      </c>
      <c r="F86" s="25">
        <v>1267958</v>
      </c>
      <c r="G86" s="48">
        <f t="shared" si="1"/>
        <v>1</v>
      </c>
    </row>
    <row r="87" spans="1:7" s="23" customFormat="1" ht="45" x14ac:dyDescent="0.2">
      <c r="A87" s="36"/>
      <c r="B87" s="36"/>
      <c r="C87" s="33" t="s">
        <v>155</v>
      </c>
      <c r="D87" s="35" t="s">
        <v>156</v>
      </c>
      <c r="E87" s="22" t="s">
        <v>157</v>
      </c>
      <c r="F87" s="25">
        <f>SUM(F88)</f>
        <v>5631750</v>
      </c>
      <c r="G87" s="48">
        <f t="shared" si="1"/>
        <v>1</v>
      </c>
    </row>
    <row r="88" spans="1:7" s="23" customFormat="1" ht="33.75" x14ac:dyDescent="0.2">
      <c r="A88" s="36"/>
      <c r="B88" s="36"/>
      <c r="C88" s="36"/>
      <c r="D88" s="35" t="s">
        <v>12</v>
      </c>
      <c r="E88" s="22" t="s">
        <v>157</v>
      </c>
      <c r="F88" s="25">
        <v>5631750</v>
      </c>
      <c r="G88" s="48">
        <f t="shared" si="1"/>
        <v>1</v>
      </c>
    </row>
    <row r="89" spans="1:7" s="39" customFormat="1" ht="18.75" customHeight="1" x14ac:dyDescent="0.2">
      <c r="A89" s="62" t="s">
        <v>158</v>
      </c>
      <c r="B89" s="62"/>
      <c r="C89" s="62"/>
      <c r="D89" s="62"/>
      <c r="E89" s="40" t="s">
        <v>159</v>
      </c>
      <c r="F89" s="38">
        <f>SUM(F8+F31+F35+F39+F46+F54+F65+F70+F77+F81)</f>
        <v>34649490.680000007</v>
      </c>
      <c r="G89" s="41">
        <f t="shared" si="1"/>
        <v>0.9315770237351193</v>
      </c>
    </row>
    <row r="90" spans="1:7" s="16" customFormat="1" x14ac:dyDescent="0.2">
      <c r="D90" s="18"/>
    </row>
  </sheetData>
  <mergeCells count="2">
    <mergeCell ref="A5:G5"/>
    <mergeCell ref="A89:D89"/>
  </mergeCells>
  <pageMargins left="0.51181102362204722" right="0.51181102362204722" top="0.94488188976377951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2023-03-21T08:21:05Z</cp:lastPrinted>
  <dcterms:created xsi:type="dcterms:W3CDTF">2019-03-22T13:10:09Z</dcterms:created>
  <dcterms:modified xsi:type="dcterms:W3CDTF">2023-03-21T08:21:09Z</dcterms:modified>
</cp:coreProperties>
</file>